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FSMC RFP Atts." sheetId="1" r:id="rId4"/>
    <sheet state="visible" name="Att. A.1" sheetId="2" r:id="rId5"/>
    <sheet state="visible" name="Att. A.2" sheetId="3" r:id="rId6"/>
    <sheet state="visible" name="Att. A.3" sheetId="4" r:id="rId7"/>
    <sheet state="visible" name="Att. A.4" sheetId="5" r:id="rId8"/>
    <sheet state="visible" name="Att. B" sheetId="6" r:id="rId9"/>
    <sheet state="visible" name="Att. C.1" sheetId="7" r:id="rId10"/>
    <sheet state="visible" name="Att. C.2" sheetId="8" r:id="rId11"/>
    <sheet state="visible" name="Att. C.3" sheetId="9" r:id="rId12"/>
    <sheet state="visible" name="Att. D" sheetId="10" r:id="rId13"/>
    <sheet state="visible" name="Att. E" sheetId="11" r:id="rId14"/>
    <sheet state="visible" name="Att. G" sheetId="12" r:id="rId15"/>
    <sheet state="visible" name="Att. H" sheetId="13" r:id="rId16"/>
    <sheet state="visible" name="Att. I" sheetId="14" r:id="rId17"/>
    <sheet state="visible" name="Att. J" sheetId="15" r:id="rId18"/>
    <sheet state="visible" name="Att. K" sheetId="16" r:id="rId19"/>
    <sheet state="visible" name="Att. L" sheetId="17" r:id="rId20"/>
    <sheet state="visible" name="Att. M" sheetId="18" r:id="rId21"/>
  </sheets>
  <definedNames>
    <definedName localSheetId="7" name="CACFPP21">'Att. C.2'!#REF!</definedName>
    <definedName localSheetId="7" name="CACFPP22">'Att. C.2'!#REF!</definedName>
    <definedName localSheetId="7" name="CACFPP23">'Att. C.2'!#REF!</definedName>
    <definedName localSheetId="1" name="DH_11">'Att. A.1'!#REF!</definedName>
    <definedName localSheetId="1" name="DH_12">'Att. A.1'!#REF!</definedName>
    <definedName localSheetId="1" name="DH_13">'Att. A.1'!#REF!</definedName>
    <definedName localSheetId="1" name="DH_14">'Att. A.1'!#REF!</definedName>
    <definedName localSheetId="1" name="DH_15">'Att. A.1'!#REF!</definedName>
    <definedName localSheetId="1" name="DH_16">'Att. A.1'!#REF!</definedName>
    <definedName localSheetId="1" name="DP_11">'Att. A.1'!#REF!</definedName>
    <definedName localSheetId="1" name="DP_12">'Att. A.1'!#REF!</definedName>
    <definedName localSheetId="1" name="DP_13">'Att. A.1'!#REF!</definedName>
    <definedName localSheetId="1" name="DP_14">'Att. A.1'!#REF!</definedName>
    <definedName localSheetId="1" name="DP_15">'Att. A.1'!#REF!</definedName>
    <definedName localSheetId="1" name="DP_16">'Att. A.1'!#REF!</definedName>
    <definedName localSheetId="1" name="HR_11">'Att. A.1'!#REF!</definedName>
    <definedName localSheetId="1" name="HR_12">'Att. A.1'!#REF!</definedName>
    <definedName localSheetId="1" name="HR_13">'Att. A.1'!#REF!</definedName>
    <definedName localSheetId="1" name="HR_14">'Att. A.1'!#REF!</definedName>
    <definedName localSheetId="1" name="HR_15">'Att. A.1'!#REF!</definedName>
    <definedName localSheetId="1" name="HR_16">'Att. A.1'!#REF!</definedName>
    <definedName localSheetId="7" name="SFSPP21">'Att. C.2'!#REF!</definedName>
    <definedName localSheetId="7" name="SFSPP22">'Att. C.2'!#REF!</definedName>
    <definedName localSheetId="7" name="SFSPP23">'Att. C.2'!#REF!</definedName>
    <definedName localSheetId="7" name="SMP1b">'Att. C.2'!#REF!</definedName>
    <definedName localSheetId="1" name="UC_11">'Att. A.1'!#REF!</definedName>
    <definedName localSheetId="1" name="UC_12">'Att. A.1'!#REF!</definedName>
    <definedName localSheetId="1" name="UC_13">'Att. A.1'!#REF!</definedName>
    <definedName localSheetId="1" name="UC_14">'Att. A.1'!#REF!</definedName>
    <definedName localSheetId="1" name="UC_15">'Att. A.1'!#REF!</definedName>
    <definedName localSheetId="1" name="UC_16">'Att. A.1'!#REF!</definedName>
    <definedName localSheetId="9" name="AttachD6">'Att. D'!$C$16</definedName>
    <definedName localSheetId="6" name="Concession1">'Att. C.1'!$G$37</definedName>
    <definedName localSheetId="12" name="_Toc501290270">'Att. H'!$A$1</definedName>
    <definedName localSheetId="1" name="HR_6">'Att. A.1'!$C$54</definedName>
    <definedName localSheetId="7" name="LPGrand21">'Att. C.2'!$G$17</definedName>
    <definedName localSheetId="1" name="DP_6">'Att. A.1'!$E$54</definedName>
    <definedName localSheetId="6" name="BPMTotal1">'Att. C.1'!$B$16</definedName>
    <definedName localSheetId="1" name="UC_1">'Att. A.1'!$G$6</definedName>
    <definedName localSheetId="7" name="ASGrand21">'Att. C.2'!$G$22</definedName>
    <definedName localSheetId="1" name="DP_2">'Att. A.1'!$E$50</definedName>
    <definedName localSheetId="11" name="_Toc501290269">'Att. G'!$A$1</definedName>
    <definedName localSheetId="7" name="CACFPM23">'Att. C.2'!$B$36</definedName>
    <definedName localSheetId="1" name="DH_1">'Att. A.1'!$D$6</definedName>
    <definedName localSheetId="1" name="DP_17">'Att. A.1'!$E$59</definedName>
    <definedName localSheetId="10" name="AttachE7">'Att. E'!$B$12</definedName>
    <definedName localSheetId="7" name="CACFPM21">'Att. C.2'!$B$34</definedName>
    <definedName localSheetId="7" name="SFSPTotal21">'Att. C.2'!$F$28</definedName>
    <definedName localSheetId="1" name="DP_8">'Att. A.1'!$E$56</definedName>
    <definedName localSheetId="1" name="UC_18">'Att. A.1'!$G$60</definedName>
    <definedName localSheetId="9" name="AttachD11">'Att. D'!$C$29</definedName>
    <definedName localSheetId="7" name="CACFPMT1">'Att. C.2'!$B$37</definedName>
    <definedName localSheetId="1" name="DP_7">'Att. A.1'!$E$55</definedName>
    <definedName localSheetId="1" name="UC_19">'Att. A.1'!$G$61</definedName>
    <definedName localSheetId="9" name="AttachD13">'Att. D'!$C$35</definedName>
    <definedName localSheetId="10" name="Profit">'Att. E'!$E$16</definedName>
    <definedName localSheetId="2" name="DP_1">'Att. A.2'!$E$6</definedName>
    <definedName localSheetId="1" name="DH_19">'Att. A.1'!$D$61</definedName>
    <definedName localSheetId="10" name="MgmtFee">'Att. E'!$F$9</definedName>
    <definedName localSheetId="9" name="AttachD2">'Att. D'!$C$7</definedName>
    <definedName localSheetId="1" name="DH_5">'Att. A.1'!$D$53</definedName>
    <definedName localSheetId="7" name="SFSPM22">'Att. C.2'!$B$29</definedName>
    <definedName localSheetId="1" name="UC_4">'Att. A.1'!$G$52</definedName>
    <definedName localSheetId="8" name="StateMatch">'Att. C.3'!$B$5</definedName>
    <definedName localSheetId="9" name="AttachD5a">'Att. D'!$C$12</definedName>
    <definedName localSheetId="1" name="DH_2">'Att. A.1'!$D$50</definedName>
    <definedName localSheetId="6" name="ASMTotal1">'Att. C.1'!$B$31</definedName>
    <definedName localSheetId="8" name="_Toc501006511">'Att. C.3'!$A$1</definedName>
    <definedName localSheetId="1" name="UC_8">'Att. A.1'!$G$56</definedName>
    <definedName localSheetId="1" name="Text23">'Att. A.1'!$A$3</definedName>
    <definedName localSheetId="1" name="DH_6">'Att. A.1'!$D$54</definedName>
    <definedName localSheetId="16" name="_ftn1">'Att. L'!$A$24</definedName>
    <definedName localSheetId="1" name="UC_6">'Att. A.1'!$G$54</definedName>
    <definedName localSheetId="16" name="_ftn2">'Att. L'!$A$25</definedName>
    <definedName localSheetId="9" name="AttachD7">'Att. D'!$C$19</definedName>
    <definedName localSheetId="9" name="AttachD12">'Att. D'!$C$32</definedName>
    <definedName localSheetId="1" name="DP_18">'Att. A.1'!$E$60</definedName>
    <definedName localSheetId="1" name="DP_3">'Att. A.1'!$E$51</definedName>
    <definedName localSheetId="7" name="SMP1a">'Att. C.2'!$B$24</definedName>
    <definedName localSheetId="9" name="Total_Expenditures">'Att. D'!$C$41</definedName>
    <definedName localSheetId="6" name="LPGrand1">'Att. C.1'!$G$26</definedName>
    <definedName localSheetId="7" name="SMPGrand21">'Att. C.2'!$G$25</definedName>
    <definedName localSheetId="9" name="AttachD5b">'Att. D'!$C$13</definedName>
    <definedName localSheetId="6" name="AlaCarte1">'Att. C.1'!$G$36</definedName>
    <definedName localSheetId="9" name="AttachD9">'Att. D'!$C$24</definedName>
    <definedName localSheetId="9" name="AttachD3">'Att. D'!$C$8</definedName>
    <definedName localSheetId="7" name="SFSPMT21">'Att. C.2'!$B$31</definedName>
    <definedName localSheetId="2" name="DH_1">'Att. A.2'!$D$6</definedName>
    <definedName localSheetId="1" name="DP_1">'Att. A.1'!$E$6</definedName>
    <definedName localSheetId="1" name="UC_10">'Att. A.1'!$G$58</definedName>
    <definedName localSheetId="1" name="UC_17">'Att. A.1'!$G$59</definedName>
    <definedName localSheetId="7" name="SFSPGrand21">'Att. C.2'!$G$31</definedName>
    <definedName localSheetId="7" name="BPMTotal21">'Att. C.2'!$B$12</definedName>
    <definedName localSheetId="1" name="Wage_1">'Att. A.1'!$F$6</definedName>
    <definedName localSheetId="1" name="HR_3">'Att. A.1'!$C$51</definedName>
    <definedName localSheetId="10" name="AttachE8">'Att. E'!$D$12</definedName>
    <definedName localSheetId="8" name="Reimbursement1">'Att. C.3'!$C$7</definedName>
    <definedName localSheetId="6" name="Vending1">'Att. C.1'!$G$38</definedName>
    <definedName localSheetId="8" name="BreakfastAid">'Att. C.3'!$B$6</definedName>
    <definedName localSheetId="1" name="DP_19">'Att. A.1'!$E$61</definedName>
    <definedName localSheetId="7" name="SFSPTotal22">'Att. C.2'!$F$29</definedName>
    <definedName localSheetId="1" name="DP_9">'Att. A.1'!$E$57</definedName>
    <definedName localSheetId="1" name="DH_7">'Att. A.1'!$D$55</definedName>
    <definedName localSheetId="1" name="HR_9">'Att. A.1'!$C$57</definedName>
    <definedName localSheetId="1" name="DP_10">'Att. A.1'!$E$58</definedName>
    <definedName localSheetId="7" name="CACFPTotal23">'Att. C.2'!$F$36</definedName>
    <definedName localSheetId="7" name="BPGrand21">'Att. C.2'!$G$12</definedName>
    <definedName localSheetId="1" name="UC_2">'Att. A.1'!$G$50</definedName>
    <definedName localSheetId="7" name="SMP1c">'Att. C.2'!$F$24</definedName>
    <definedName localSheetId="6" name="SMPRevenue">'Att. C.1'!$G$35</definedName>
    <definedName localSheetId="1" name="HR_4">'Att. A.1'!$C$52</definedName>
    <definedName localSheetId="16" name="_ftnref2">'Att. L'!$D$3</definedName>
    <definedName localSheetId="1" name="HR_18">'Att. A.1'!$C$60</definedName>
    <definedName localSheetId="10" name="AdminFee">'Att. E'!$F$10</definedName>
    <definedName localSheetId="1" name="HR_19">'Att. A.1'!$C$61</definedName>
    <definedName localSheetId="7" name="SFSPM23">'Att. C.2'!$B$30</definedName>
    <definedName localSheetId="9" name="AttachD8">'Att. D'!$C$21</definedName>
    <definedName localSheetId="6" name="TotalSchool">'Att. C.1'!$G$40</definedName>
    <definedName localSheetId="7" name="CACFPTotal21">'Att. C.2'!$F$34</definedName>
    <definedName localSheetId="6" name="LPMTotal1">'Att. C.1'!$B$26</definedName>
    <definedName localSheetId="7" name="CACFPTotal22">'Att. C.2'!$F$35</definedName>
    <definedName localSheetId="9" name="AttachD10">'Att. D'!$C$26</definedName>
    <definedName localSheetId="7" name="_Toc501006510">'Att. C.2'!$A$1</definedName>
    <definedName localSheetId="1" name="_Toc501290258">'Att. A.1'!$A$1</definedName>
    <definedName localSheetId="1" name="DH_9">'Att. A.1'!$D$57</definedName>
    <definedName localSheetId="1" name="UC_7">'Att. A.1'!$G$55</definedName>
    <definedName localSheetId="1" name="HR_2">'Att. A.1'!$C$50</definedName>
    <definedName localSheetId="7" name="SFSPM21">'Att. C.2'!$B$28</definedName>
    <definedName localSheetId="1" name="DH_18">'Att. A.1'!$D$60</definedName>
    <definedName localSheetId="10" name="AttachE5">'Att. E'!$B$10</definedName>
    <definedName localSheetId="11" name="Text28">'Att. G'!$A$9</definedName>
    <definedName localSheetId="6" name="ContractMeals1">'Att. C.1'!$G$39</definedName>
    <definedName localSheetId="10" name="_Toc501290267">'Att. E'!$A$1</definedName>
    <definedName localSheetId="1" name="UC_5">'Att. A.1'!$G$53</definedName>
    <definedName localSheetId="1" name="DH_10">'Att. A.1'!$D$58</definedName>
    <definedName localSheetId="5" name="Text26">'Att. B'!$B$5</definedName>
    <definedName localSheetId="1" name="Text24">'Att. A.1'!$A$6</definedName>
    <definedName localSheetId="10" name="TotalFixedFee">'Att. E'!$E$14</definedName>
    <definedName localSheetId="3" name="_Toc501290260">'Att. A.3'!$A$1</definedName>
    <definedName localSheetId="9" name="AttachD1">'Att. D'!$C$6</definedName>
    <definedName localSheetId="16" name="_Toc501290273">'Att. L'!$A$1</definedName>
    <definedName localSheetId="6" name="_Toc501290263">'Att. C.1'!$A$1</definedName>
    <definedName localSheetId="9" name="_Toc501290266">'Att. D'!$A$1</definedName>
    <definedName localSheetId="1" name="DH_8">'Att. A.1'!$D$56</definedName>
    <definedName localSheetId="1" name="HR_10">'Att. A.1'!$C$58</definedName>
    <definedName localSheetId="7" name="CACFPGrand21">'Att. C.2'!$G$37</definedName>
    <definedName localSheetId="7" name="CACFPM22">'Att. C.2'!$B$35</definedName>
    <definedName localSheetId="7" name="ASMTotal21">'Att. C.2'!$B$22</definedName>
    <definedName localSheetId="1" name="UC_3">'Att. A.1'!$G$51</definedName>
    <definedName localSheetId="1" name="Check10">'Att. A.1'!$H$6</definedName>
    <definedName localSheetId="8" name="Total_Revenue">'Att. C.3'!$C$17</definedName>
    <definedName localSheetId="6" name="BPGrand1">'Att. C.1'!$G$16</definedName>
    <definedName localSheetId="1" name="HR_1">'Att. A.1'!$C$6</definedName>
    <definedName localSheetId="3" name="Text25">'Att. A.3'!$A$64</definedName>
    <definedName localSheetId="1" name="DH_17">'Att. A.1'!$D$59</definedName>
    <definedName localSheetId="7" name="LPMTotal21">'Att. C.2'!$B$17</definedName>
    <definedName localSheetId="1" name="DH_4">'Att. A.1'!$D$52</definedName>
    <definedName localSheetId="10" name="AttachE3">'Att. E'!$B$9</definedName>
    <definedName localSheetId="1" name="DP_4">'Att. A.1'!$E$52</definedName>
    <definedName localSheetId="16" name="Dropdown2">'Att. L'!$D$6</definedName>
    <definedName localSheetId="1" name="HR_7">'Att. A.1'!$C$55</definedName>
    <definedName localSheetId="17" name="Check7">'Att. M'!$B$5</definedName>
    <definedName localSheetId="2" name="HR_1">'Att. A.2'!$C$6</definedName>
    <definedName localSheetId="6" name="ASGrand1">'Att. C.1'!$G$31</definedName>
    <definedName localSheetId="1" name="DP_5">'Att. A.1'!$E$53</definedName>
    <definedName localSheetId="10" name="AttachE4">'Att. E'!$D$9</definedName>
    <definedName localSheetId="6" name="SFGrand1">'Att. C.1'!$G$33</definedName>
    <definedName localSheetId="8" name="WSDM1">'Att. C.3'!$B$4</definedName>
    <definedName localSheetId="16" name="_ftnref1">'Att. L'!$C$3</definedName>
    <definedName localSheetId="7" name="SFSPTotal23">'Att. C.2'!$F$30</definedName>
    <definedName localSheetId="10" name="AttachE6">'Att. E'!$D$10</definedName>
    <definedName localSheetId="1" name="HR_17">'Att. A.1'!$C$59</definedName>
    <definedName localSheetId="1" name="UC_9">'Att. A.1'!$G$57</definedName>
    <definedName localSheetId="1" name="HR_8">'Att. A.1'!$C$56</definedName>
    <definedName localSheetId="1" name="DH_3">'Att. A.1'!$D$51</definedName>
    <definedName localSheetId="17" name="_Toc501290274">'Att. M'!$A$1</definedName>
    <definedName localSheetId="10" name="YrlyMgmtFee">'Att. E'!$F$12</definedName>
    <definedName localSheetId="7" name="TotalFederal">'Att. C.2'!$G$38</definedName>
    <definedName localSheetId="5" name="_Toc501290262">'Att. B'!$A$1</definedName>
    <definedName localSheetId="9" name="AttachD14">'Att. D'!$C$38</definedName>
    <definedName localSheetId="1" name="HR_5">'Att. A.1'!$C$53</definedName>
    <definedName localSheetId="9" name="AttachD4">'Att. D'!$B$10</definedName>
  </definedNames>
  <calcPr/>
  <extLst>
    <ext uri="GoogleSheetsCustomDataVersion1">
      <go:sheetsCustomData xmlns:go="http://customooxmlschemas.google.com/" r:id="rId22" roundtripDataSignature="AMtx7mivl+E3YZhchBVCNvVkltPX5nquNQ=="/>
    </ext>
  </extLst>
</workbook>
</file>

<file path=xl/sharedStrings.xml><?xml version="1.0" encoding="utf-8"?>
<sst xmlns="http://schemas.openxmlformats.org/spreadsheetml/2006/main" count="1540" uniqueCount="277">
  <si>
    <r>
      <rPr>
        <rFont val="Arial"/>
        <b/>
        <color theme="1"/>
        <sz val="16.0"/>
      </rPr>
      <t xml:space="preserve">Attachment A.1: Current Operations—Labor Worksheet
</t>
    </r>
    <r>
      <rPr>
        <rFont val="Arial"/>
        <b val="0"/>
        <i/>
        <color theme="1"/>
        <sz val="16.0"/>
      </rPr>
      <t>(To be completed by the SFA)</t>
    </r>
  </si>
  <si>
    <t>For Programs and Sites to be Contracted</t>
  </si>
  <si>
    <r>
      <rPr>
        <rFont val="Arial"/>
        <color rgb="FF000000"/>
        <sz val="10.0"/>
      </rPr>
      <t xml:space="preserve">Pay rates for the year </t>
    </r>
    <r>
      <rPr>
        <rFont val="Arial"/>
        <color rgb="FF000000"/>
        <sz val="10.0"/>
        <u/>
      </rPr>
      <t>2022-2023</t>
    </r>
  </si>
  <si>
    <t>Site or School</t>
  </si>
  <si>
    <t>Job Title</t>
  </si>
  <si>
    <t>Hourly Rate ($)</t>
  </si>
  <si>
    <t>Daily Hours</t>
  </si>
  <si>
    <t>Number of Days Paid</t>
  </si>
  <si>
    <t>Total Annual Wage</t>
  </si>
  <si>
    <t>Unemployment Compensation</t>
  </si>
  <si>
    <t>SFA</t>
  </si>
  <si>
    <t>FSMC</t>
  </si>
  <si>
    <t>($)</t>
  </si>
  <si>
    <t>Employees</t>
  </si>
  <si>
    <t>St. Catherine's HS</t>
  </si>
  <si>
    <t>Lead Cook</t>
  </si>
  <si>
    <t>Cook</t>
  </si>
  <si>
    <t>Food Service Aide</t>
  </si>
  <si>
    <t>John Paul II Academy</t>
  </si>
  <si>
    <t>Our Lady Of Grace Academy</t>
  </si>
  <si>
    <t>St. Joseph School</t>
  </si>
  <si>
    <t>St. Lucy School</t>
  </si>
  <si>
    <t xml:space="preserve">Food Service Aide </t>
  </si>
  <si>
    <t>St. Rita School</t>
  </si>
  <si>
    <t>St. Sebastian School</t>
  </si>
  <si>
    <t>     </t>
  </si>
  <si>
    <t>Siena Catholic Schools</t>
  </si>
  <si>
    <t>Food Service Director</t>
  </si>
  <si>
    <t>Assistant Food Service Director</t>
  </si>
  <si>
    <t>St Catherine's HS</t>
  </si>
  <si>
    <t>Total Labor</t>
  </si>
  <si>
    <t>Annual Retirement</t>
  </si>
  <si>
    <t>Annual Substitute Pay</t>
  </si>
  <si>
    <t>Total:</t>
  </si>
  <si>
    <r>
      <rPr>
        <rFont val="Arial"/>
        <b/>
        <color theme="1"/>
        <sz val="10.0"/>
      </rPr>
      <t xml:space="preserve">NOTE: </t>
    </r>
    <r>
      <rPr>
        <rFont val="Arial"/>
        <b val="0"/>
        <color theme="1"/>
        <sz val="10.0"/>
      </rPr>
      <t>Use actual rates for SFA; do not use a prorated statewide average benefit rate.</t>
    </r>
  </si>
  <si>
    <r>
      <rPr>
        <rFont val="Arial"/>
        <b/>
        <color theme="1"/>
        <sz val="16.0"/>
      </rPr>
      <t xml:space="preserve">Attachment A.2: Proposed Operations—Labor Worksheet
</t>
    </r>
    <r>
      <rPr>
        <rFont val="Arial"/>
        <b val="0"/>
        <color theme="1"/>
        <sz val="16.0"/>
      </rPr>
      <t>(</t>
    </r>
    <r>
      <rPr>
        <rFont val="Arial"/>
        <b val="0"/>
        <i/>
        <color theme="1"/>
        <sz val="16.0"/>
      </rPr>
      <t>To be completed by the Offeror</t>
    </r>
    <r>
      <rPr>
        <rFont val="Arial"/>
        <b val="0"/>
        <color theme="1"/>
        <sz val="16.0"/>
      </rPr>
      <t>)</t>
    </r>
  </si>
  <si>
    <r>
      <rPr>
        <rFont val="Arial"/>
        <b/>
        <color theme="1"/>
        <sz val="10.0"/>
      </rPr>
      <t xml:space="preserve">NOTE: </t>
    </r>
    <r>
      <rPr>
        <rFont val="Arial"/>
        <b val="0"/>
        <color theme="1"/>
        <sz val="10.0"/>
      </rPr>
      <t>Use actual rates for FSMC; do not use a prorated statewide average benefit rate.</t>
    </r>
  </si>
  <si>
    <r>
      <rPr>
        <rFont val="Arial"/>
        <b/>
        <color theme="1"/>
        <sz val="16.0"/>
      </rPr>
      <t xml:space="preserve">Attachment A.3: Current Operations—Fringe Benefit Cost Worksheet
</t>
    </r>
    <r>
      <rPr>
        <rFont val="Arial"/>
        <b val="0"/>
        <color theme="1"/>
        <sz val="16.0"/>
      </rPr>
      <t>(</t>
    </r>
    <r>
      <rPr>
        <rFont val="Arial"/>
        <b val="0"/>
        <i/>
        <color theme="1"/>
        <sz val="16.0"/>
      </rPr>
      <t>To be completed by the SFA</t>
    </r>
    <r>
      <rPr>
        <rFont val="Arial"/>
        <b val="0"/>
        <color theme="1"/>
        <sz val="16.0"/>
      </rPr>
      <t>)</t>
    </r>
  </si>
  <si>
    <t>Hospitalization Medical</t>
  </si>
  <si>
    <t>Dental</t>
  </si>
  <si>
    <t>Vision</t>
  </si>
  <si>
    <t>Longevity or Annuity</t>
  </si>
  <si>
    <t>Life</t>
  </si>
  <si>
    <t>Retirement</t>
  </si>
  <si>
    <t xml:space="preserve"> FICA</t>
  </si>
  <si>
    <r>
      <rPr>
        <rFont val="Arial"/>
        <b/>
        <color theme="1"/>
        <sz val="8.0"/>
      </rPr>
      <t>Other</t>
    </r>
    <r>
      <rPr>
        <rFont val="Arial"/>
        <b/>
        <color theme="1"/>
        <sz val="8.0"/>
        <vertAlign val="superscript"/>
      </rPr>
      <t>1</t>
    </r>
  </si>
  <si>
    <t>Total</t>
  </si>
  <si>
    <t>$</t>
  </si>
  <si>
    <t>Total Costs</t>
  </si>
  <si>
    <r>
      <rPr>
        <rFont val="Arial"/>
        <b/>
        <color theme="1"/>
        <sz val="8.0"/>
      </rPr>
      <t xml:space="preserve">1 </t>
    </r>
    <r>
      <rPr>
        <rFont val="Arial"/>
        <b/>
        <color theme="1"/>
        <sz val="8.0"/>
      </rPr>
      <t>Include paid time off (PTO), holiday pay and sick pay</t>
    </r>
  </si>
  <si>
    <r>
      <rPr>
        <rFont val="Arial"/>
        <color theme="1"/>
        <sz val="8.0"/>
      </rPr>
      <t xml:space="preserve">If Workers’ Compensation cost is charged to food service, percentages  </t>
    </r>
    <r>
      <rPr>
        <rFont val="Arial"/>
        <color theme="1"/>
        <sz val="8.0"/>
        <u/>
      </rPr>
      <t xml:space="preserve"> </t>
    </r>
    <r>
      <rPr>
        <rFont val="Times New Roman"/>
        <color theme="1"/>
        <sz val="11.0"/>
        <u/>
      </rPr>
      <t>    </t>
    </r>
    <r>
      <rPr>
        <rFont val="Arial"/>
        <color theme="1"/>
        <sz val="8.0"/>
      </rPr>
      <t>%</t>
    </r>
  </si>
  <si>
    <t>NOTE: Use actual rates for SFA; do not use a prorated statewide average benefit rate.</t>
  </si>
  <si>
    <r>
      <rPr>
        <rFont val="Arial"/>
        <b/>
        <color theme="1"/>
        <sz val="16.0"/>
      </rPr>
      <t xml:space="preserve">Attachment A.4: Proposed Operations—Staffing Model, </t>
    </r>
    <r>
      <rPr>
        <rFont val="Arial"/>
        <b/>
        <color theme="1"/>
        <sz val="12.0"/>
      </rPr>
      <t xml:space="preserve">Page 4 </t>
    </r>
  </si>
  <si>
    <r>
      <rPr>
        <rFont val="Arial"/>
        <b/>
        <i val="0"/>
        <color theme="1"/>
        <sz val="14.0"/>
      </rPr>
      <t>Attachment A.4: Proposed Operations—Fringe Benefit Cost Worksheet</t>
    </r>
    <r>
      <rPr>
        <rFont val="Arial"/>
        <b/>
        <i/>
        <color theme="1"/>
        <sz val="14.0"/>
      </rPr>
      <t xml:space="preserve">
</t>
    </r>
    <r>
      <rPr>
        <rFont val="Arial"/>
        <b val="0"/>
        <i val="0"/>
        <color theme="1"/>
        <sz val="14.0"/>
      </rPr>
      <t>(</t>
    </r>
    <r>
      <rPr>
        <rFont val="Arial"/>
        <b val="0"/>
        <i/>
        <color theme="1"/>
        <sz val="14.0"/>
      </rPr>
      <t>To be completed by the Offeror</t>
    </r>
    <r>
      <rPr>
        <rFont val="Arial"/>
        <b val="0"/>
        <i val="0"/>
        <color theme="1"/>
        <sz val="14.0"/>
      </rPr>
      <t>)</t>
    </r>
  </si>
  <si>
    <t>FICA</t>
  </si>
  <si>
    <r>
      <rPr>
        <rFont val="Arial"/>
        <b/>
        <color theme="1"/>
        <sz val="8.0"/>
      </rPr>
      <t>Other</t>
    </r>
    <r>
      <rPr>
        <rFont val="Arial"/>
        <b/>
        <color theme="1"/>
        <sz val="8.0"/>
        <vertAlign val="superscript"/>
      </rPr>
      <t>1</t>
    </r>
  </si>
  <si>
    <r>
      <rPr>
        <rFont val="Arial"/>
        <b/>
        <color theme="1"/>
        <sz val="8.0"/>
      </rPr>
      <t xml:space="preserve">1 </t>
    </r>
    <r>
      <rPr>
        <rFont val="Arial"/>
        <b/>
        <color theme="1"/>
        <sz val="8.0"/>
      </rPr>
      <t>Include paid time off (PTO), holiday pay and sick pay</t>
    </r>
  </si>
  <si>
    <r>
      <rPr>
        <rFont val="Arial"/>
        <color theme="1"/>
        <sz val="8.0"/>
      </rPr>
      <t xml:space="preserve">If Workers’ Compensation cost is charged to food service, percentages  </t>
    </r>
    <r>
      <rPr>
        <rFont val="Arial"/>
        <color theme="1"/>
        <sz val="8.0"/>
        <u/>
      </rPr>
      <t xml:space="preserve"> </t>
    </r>
    <r>
      <rPr>
        <rFont val="Times New Roman"/>
        <color theme="1"/>
        <sz val="11.0"/>
        <u/>
      </rPr>
      <t>    </t>
    </r>
    <r>
      <rPr>
        <rFont val="Arial"/>
        <color theme="1"/>
        <sz val="8.0"/>
      </rPr>
      <t>%</t>
    </r>
  </si>
  <si>
    <t>NOTE: Use actual rates for FSMC; do not use a prorated statewide average benefit rate.</t>
  </si>
  <si>
    <r>
      <rPr>
        <rFont val="Arial"/>
        <b/>
        <color theme="1"/>
        <sz val="16.0"/>
      </rPr>
      <t>Attachment B: Equipment and Implementation Costs</t>
    </r>
    <r>
      <rPr>
        <rFont val="Arial"/>
        <b val="0"/>
        <color theme="1"/>
        <sz val="16.0"/>
      </rPr>
      <t>—</t>
    </r>
  </si>
  <si>
    <t>Expendable and Nonexpendable</t>
  </si>
  <si>
    <t>Expendable Equipment Costs by Line Item</t>
  </si>
  <si>
    <t>Item</t>
  </si>
  <si>
    <t>Description</t>
  </si>
  <si>
    <t>Cost</t>
  </si>
  <si>
    <r>
      <rPr>
        <rFont val="Arial"/>
        <b/>
        <color rgb="FF000000"/>
        <sz val="10.0"/>
      </rPr>
      <t xml:space="preserve">Total Cost </t>
    </r>
    <r>
      <rPr>
        <rFont val="Wingdings"/>
        <b/>
        <color rgb="FF000000"/>
        <sz val="10.0"/>
      </rPr>
      <t>Ø</t>
    </r>
  </si>
  <si>
    <t>Nonexpendable Equipment Costs by Line Item</t>
  </si>
  <si>
    <r>
      <rPr>
        <rFont val="Arial"/>
        <b/>
        <color rgb="FF000000"/>
        <sz val="10.0"/>
      </rPr>
      <t xml:space="preserve">Total Cost </t>
    </r>
    <r>
      <rPr>
        <rFont val="Wingdings"/>
        <b/>
        <color rgb="FF000000"/>
        <sz val="10.0"/>
      </rPr>
      <t>Ø</t>
    </r>
  </si>
  <si>
    <t>Implementation Costs by Line Item</t>
  </si>
  <si>
    <t>Office Supplies</t>
  </si>
  <si>
    <t>IT (software)</t>
  </si>
  <si>
    <t>Signage</t>
  </si>
  <si>
    <r>
      <rPr>
        <rFont val="Arial"/>
        <b/>
        <color rgb="FF000000"/>
        <sz val="10.0"/>
      </rPr>
      <t xml:space="preserve">Total Cost </t>
    </r>
    <r>
      <rPr>
        <rFont val="Wingdings"/>
        <b/>
        <color rgb="FF000000"/>
        <sz val="10.0"/>
      </rPr>
      <t>Ø</t>
    </r>
  </si>
  <si>
    <r>
      <rPr>
        <rFont val="Arial"/>
        <b/>
        <color theme="1"/>
        <sz val="16.0"/>
      </rPr>
      <t xml:space="preserve">Attachment C.1: Projected Operations—Revenue, </t>
    </r>
    <r>
      <rPr>
        <rFont val="Arial"/>
        <b/>
        <color theme="1"/>
        <sz val="12.0"/>
      </rPr>
      <t>Page 1</t>
    </r>
  </si>
  <si>
    <t>In-School Revenue</t>
  </si>
  <si>
    <r>
      <rPr>
        <rFont val="Arial"/>
        <b/>
        <color theme="1"/>
        <sz val="10.0"/>
      </rPr>
      <t xml:space="preserve">To be completed by the </t>
    </r>
    <r>
      <rPr>
        <rFont val="Arial"/>
        <b/>
        <color rgb="FF000000"/>
        <sz val="10.0"/>
      </rPr>
      <t>SFA</t>
    </r>
  </si>
  <si>
    <t>Based on 177 Days of Service</t>
  </si>
  <si>
    <t>Breakfast Programs</t>
  </si>
  <si>
    <t>No.</t>
  </si>
  <si>
    <t>Price</t>
  </si>
  <si>
    <t>Meals</t>
  </si>
  <si>
    <t>Elementary Full Price</t>
  </si>
  <si>
    <t>X</t>
  </si>
  <si>
    <t>=</t>
  </si>
  <si>
    <t>Secondary Full Price</t>
  </si>
  <si>
    <t>(a) Tiered Pricing</t>
  </si>
  <si>
    <t>(b) Tiered Pricing</t>
  </si>
  <si>
    <t>(c) Tiered Pricing</t>
  </si>
  <si>
    <t>(d) Tiered Pricing</t>
  </si>
  <si>
    <t>Reduced Price</t>
  </si>
  <si>
    <t>Adult</t>
  </si>
  <si>
    <t>Subtotal Breakfast</t>
  </si>
  <si>
    <t>Lunch Program</t>
  </si>
  <si>
    <t>Subtotal Lunch</t>
  </si>
  <si>
    <t>After School Care Snack Program</t>
  </si>
  <si>
    <t>Full Price</t>
  </si>
  <si>
    <t>Subtotal Snacks</t>
  </si>
  <si>
    <t>Special Functions</t>
  </si>
  <si>
    <t>Catering</t>
  </si>
  <si>
    <t>Other</t>
  </si>
  <si>
    <t>SMP Revenue</t>
  </si>
  <si>
    <r>
      <rPr>
        <rFont val="Arial"/>
        <color theme="1"/>
        <sz val="8.0"/>
      </rPr>
      <t>A la Carte,</t>
    </r>
    <r>
      <rPr>
        <rFont val="Arial"/>
        <i/>
        <color theme="1"/>
        <sz val="8.0"/>
      </rPr>
      <t xml:space="preserve"> if applicable</t>
    </r>
  </si>
  <si>
    <r>
      <rPr>
        <rFont val="Arial"/>
        <color theme="1"/>
        <sz val="8.0"/>
      </rPr>
      <t xml:space="preserve">Concession Revenue, </t>
    </r>
    <r>
      <rPr>
        <rFont val="Arial"/>
        <i/>
        <color theme="1"/>
        <sz val="8.0"/>
      </rPr>
      <t>if applicable</t>
    </r>
  </si>
  <si>
    <t>Vending Machine Sales Total Revenue</t>
  </si>
  <si>
    <t>Contract Meals</t>
  </si>
  <si>
    <r>
      <rPr>
        <rFont val="Arial"/>
        <b/>
        <color theme="1"/>
        <sz val="8.0"/>
      </rPr>
      <t>Total In-School Revenue</t>
    </r>
    <r>
      <rPr>
        <rFont val="Arial"/>
        <b val="0"/>
        <color theme="1"/>
        <sz val="8.0"/>
      </rPr>
      <t xml:space="preserve"> </t>
    </r>
    <r>
      <rPr>
        <rFont val="Wingdings"/>
        <b val="0"/>
        <color theme="1"/>
        <sz val="10.0"/>
      </rPr>
      <t>Ø</t>
    </r>
  </si>
  <si>
    <r>
      <rPr>
        <rFont val="Arial"/>
        <b/>
        <color theme="1"/>
        <sz val="16.0"/>
      </rPr>
      <t xml:space="preserve">Attachment C.2: Projected Operations—Revenue, </t>
    </r>
    <r>
      <rPr>
        <rFont val="Arial"/>
        <b/>
        <color theme="1"/>
        <sz val="12.0"/>
      </rPr>
      <t>Page 2</t>
    </r>
  </si>
  <si>
    <t>Federal Reimbursement</t>
  </si>
  <si>
    <r>
      <rPr>
        <rFont val="Arial"/>
        <b/>
        <color theme="1"/>
        <sz val="10.0"/>
      </rPr>
      <t xml:space="preserve">To be completed by the </t>
    </r>
    <r>
      <rPr>
        <rFont val="Arial"/>
        <b/>
        <color rgb="FF000000"/>
        <sz val="10.0"/>
      </rPr>
      <t>SFA</t>
    </r>
  </si>
  <si>
    <t>Free</t>
  </si>
  <si>
    <t>Free, Severe Need</t>
  </si>
  <si>
    <t>Reduced Price Severe Need</t>
  </si>
  <si>
    <t>Total Breakfast</t>
  </si>
  <si>
    <t>Total Lunch</t>
  </si>
  <si>
    <t>Total Snacks</t>
  </si>
  <si>
    <t>Special Milk Program</t>
  </si>
  <si>
    <t>Total Special Milk Program</t>
  </si>
  <si>
    <r>
      <rPr>
        <rFont val="Arial"/>
        <b/>
        <color rgb="FF000000"/>
        <sz val="9.0"/>
      </rPr>
      <t xml:space="preserve">Summer Food Service Program </t>
    </r>
    <r>
      <rPr>
        <rFont val="Arial"/>
        <b val="0"/>
        <i/>
        <color rgb="FF000000"/>
        <sz val="9.0"/>
      </rPr>
      <t>If applicable</t>
    </r>
    <r>
      <rPr>
        <rFont val="Arial"/>
        <b val="0"/>
        <color rgb="FF000000"/>
        <sz val="9.0"/>
      </rPr>
      <t>—SFA must use information from amendment to add SFSP.</t>
    </r>
  </si>
  <si>
    <t xml:space="preserve">Based on </t>
  </si>
  <si>
    <t>Days of Service</t>
  </si>
  <si>
    <t>Breakfast</t>
  </si>
  <si>
    <t>Lunch/Supper</t>
  </si>
  <si>
    <t>Snacks</t>
  </si>
  <si>
    <t>Total SNSP</t>
  </si>
  <si>
    <r>
      <rPr>
        <rFont val="Arial"/>
        <b/>
        <color rgb="FF000000"/>
        <sz val="9.0"/>
      </rPr>
      <t xml:space="preserve">Child and Adult Care Food Program </t>
    </r>
    <r>
      <rPr>
        <rFont val="Arial"/>
        <b val="0"/>
        <i/>
        <color rgb="FF000000"/>
        <sz val="9.0"/>
      </rPr>
      <t>If applicable</t>
    </r>
    <r>
      <rPr>
        <rFont val="Arial"/>
        <b val="0"/>
        <color rgb="FF000000"/>
        <sz val="9.0"/>
      </rPr>
      <t>—SFA must use information from amendment to add CACFP.</t>
    </r>
  </si>
  <si>
    <t>Total CACFP</t>
  </si>
  <si>
    <r>
      <rPr>
        <rFont val="Arial"/>
        <b/>
        <color theme="1"/>
        <sz val="8.0"/>
      </rPr>
      <t>Total Federal Reimbursement</t>
    </r>
    <r>
      <rPr>
        <rFont val="Arial"/>
        <b val="0"/>
        <color theme="1"/>
        <sz val="8.0"/>
      </rPr>
      <t xml:space="preserve"> </t>
    </r>
    <r>
      <rPr>
        <rFont val="Wingdings"/>
        <b val="0"/>
        <color theme="1"/>
        <sz val="10.0"/>
      </rPr>
      <t>Ø</t>
    </r>
  </si>
  <si>
    <r>
      <rPr>
        <rFont val="Arial"/>
        <b/>
        <color theme="1"/>
        <sz val="16.0"/>
      </rPr>
      <t xml:space="preserve">Attachment C.3: Projected Operations—Revenue, </t>
    </r>
    <r>
      <rPr>
        <rFont val="Arial"/>
        <b/>
        <color theme="1"/>
        <sz val="12.0"/>
      </rPr>
      <t>Page 3</t>
    </r>
  </si>
  <si>
    <t>To be completed by SFA</t>
  </si>
  <si>
    <t>WI Elderly Nutrition*</t>
  </si>
  <si>
    <t>WI School Day Milk*</t>
  </si>
  <si>
    <t>National School Lunch (NSL) Match*</t>
  </si>
  <si>
    <t>State Breakfast (SB) Match*</t>
  </si>
  <si>
    <r>
      <rPr>
        <rFont val="Arial"/>
        <b/>
        <color theme="1"/>
        <sz val="10.0"/>
      </rPr>
      <t>Total State Reimbursement</t>
    </r>
    <r>
      <rPr>
        <rFont val="Arial"/>
        <b val="0"/>
        <color theme="1"/>
        <sz val="10.0"/>
      </rPr>
      <t xml:space="preserve"> </t>
    </r>
    <r>
      <rPr>
        <rFont val="Wingdings"/>
        <b val="0"/>
        <color theme="1"/>
        <sz val="10.0"/>
      </rPr>
      <t>Ø</t>
    </r>
  </si>
  <si>
    <t>USDA Foods Value</t>
  </si>
  <si>
    <t>Bonus USDA Foods Value</t>
  </si>
  <si>
    <r>
      <rPr>
        <rFont val="Arial"/>
        <b/>
        <color theme="1"/>
        <sz val="10.0"/>
      </rPr>
      <t>Total USDA Foods Value</t>
    </r>
    <r>
      <rPr>
        <rFont val="Arial"/>
        <b val="0"/>
        <color theme="1"/>
        <sz val="10.0"/>
      </rPr>
      <t xml:space="preserve"> </t>
    </r>
    <r>
      <rPr>
        <rFont val="Wingdings"/>
        <b val="0"/>
        <color theme="1"/>
        <sz val="10.0"/>
      </rPr>
      <t>Ø</t>
    </r>
  </si>
  <si>
    <t>Total In-School Revenue</t>
  </si>
  <si>
    <t>Total Federal Reimbursement</t>
  </si>
  <si>
    <t>Total USDA Foods</t>
  </si>
  <si>
    <t>Total State Reimbursement</t>
  </si>
  <si>
    <r>
      <rPr>
        <rFont val="Arial"/>
        <b/>
        <color theme="1"/>
        <sz val="10.0"/>
      </rPr>
      <t>Total Revenue</t>
    </r>
    <r>
      <rPr>
        <rFont val="Arial"/>
        <b val="0"/>
        <color theme="1"/>
        <sz val="10.0"/>
      </rPr>
      <t xml:space="preserve"> </t>
    </r>
    <r>
      <rPr>
        <rFont val="Wingdings"/>
        <b val="0"/>
        <color theme="1"/>
        <sz val="10.0"/>
      </rPr>
      <t>Ø</t>
    </r>
  </si>
  <si>
    <t>*Complete using the most recent program reimbursement received from DPI.</t>
  </si>
  <si>
    <t>Attachment D: Proposed Operations—Expenditures</t>
  </si>
  <si>
    <t>To be Completed by Offeror</t>
  </si>
  <si>
    <t>Food and Milk</t>
  </si>
  <si>
    <t>Enter the amounts of food and milk purchased and received</t>
  </si>
  <si>
    <t>USDA Foods processing and handling charges</t>
  </si>
  <si>
    <t xml:space="preserve">Sub-Total:      </t>
  </si>
  <si>
    <t>Direct Labor and Benefits</t>
  </si>
  <si>
    <t xml:space="preserve">Enter the gross amount paid for salaries to food service workers (other than Food Service Director). Include employee benefits such as health insurance, retirement funds, and matching social security. </t>
  </si>
  <si>
    <t xml:space="preserve">Food Service Director pay (including benefits) </t>
  </si>
  <si>
    <t xml:space="preserve">Sub-Total: </t>
  </si>
  <si>
    <t>Other Direct</t>
  </si>
  <si>
    <t>Enter the cost for nonfood items such as paper goods, supplies, equipment repairs</t>
  </si>
  <si>
    <t>(less than $1,500 per repair), equipment, rental, and extermination.</t>
  </si>
  <si>
    <t>Expendable Equipment</t>
  </si>
  <si>
    <t>Enter the amount of each piece of equipment which has an expected service life of less than one year and an acquisition cost less than $1,500.</t>
  </si>
  <si>
    <t>Nonexpendable Equipment</t>
  </si>
  <si>
    <t>Enter the amount of each piece of equipment which is not consumed in use and is of durable nature with an expected service life of one or more years and has an acquisition cost of $1,500 or more.</t>
  </si>
  <si>
    <t>(Line item break out items listed on Attachment B)</t>
  </si>
  <si>
    <t>Implementation Cost</t>
  </si>
  <si>
    <t xml:space="preserve">Enter the amount of costs associated with the implementation of the program. </t>
  </si>
  <si>
    <t>Non-reimbursable Expenses</t>
  </si>
  <si>
    <t>Enter all expenditures that are not an allowable cost for reimbursement purposes</t>
  </si>
  <si>
    <t>(i.e., bank charge of bounced checks, lost purchased foods, lost USDA Foods, etc.).</t>
  </si>
  <si>
    <r>
      <rPr>
        <rFont val="Arial"/>
        <b/>
        <color theme="1"/>
        <sz val="9.0"/>
      </rPr>
      <t>A la Carte Sales</t>
    </r>
    <r>
      <rPr>
        <rFont val="Arial"/>
        <b val="0"/>
        <i/>
        <color theme="1"/>
        <sz val="8.0"/>
      </rPr>
      <t xml:space="preserve"> If not included above</t>
    </r>
  </si>
  <si>
    <t>Enter total expenditures related to extra sales</t>
  </si>
  <si>
    <t>(i.e., food, labor, supplies).</t>
  </si>
  <si>
    <r>
      <rPr>
        <rFont val="Arial"/>
        <b/>
        <color theme="1"/>
        <sz val="9.0"/>
      </rPr>
      <t xml:space="preserve">Special Functions </t>
    </r>
    <r>
      <rPr>
        <rFont val="Arial"/>
        <b val="0"/>
        <i/>
        <color theme="1"/>
        <sz val="8.0"/>
      </rPr>
      <t>Catering</t>
    </r>
  </si>
  <si>
    <t>Enter total expenditures related to special functions</t>
  </si>
  <si>
    <t>(i.e., food, labor, supplies, equipment repair, etc.)</t>
  </si>
  <si>
    <r>
      <rPr>
        <rFont val="Arial"/>
        <b/>
        <color theme="1"/>
        <sz val="8.0"/>
      </rPr>
      <t>Vended Meals</t>
    </r>
    <r>
      <rPr>
        <rFont val="Arial"/>
        <b val="0"/>
        <color theme="1"/>
        <sz val="8.0"/>
      </rPr>
      <t xml:space="preserve"> </t>
    </r>
    <r>
      <rPr>
        <rFont val="Arial"/>
        <b val="0"/>
        <i/>
        <color theme="1"/>
        <sz val="8.0"/>
      </rPr>
      <t>Contract Meals</t>
    </r>
    <r>
      <rPr>
        <rFont val="Arial"/>
        <b val="0"/>
        <color theme="1"/>
        <sz val="8.0"/>
      </rPr>
      <t>—</t>
    </r>
    <r>
      <rPr>
        <rFont val="Arial"/>
        <b val="0"/>
        <i/>
        <color theme="1"/>
        <sz val="8.0"/>
      </rPr>
      <t>If not included above</t>
    </r>
  </si>
  <si>
    <t>Enter total expenditures related to the preparation and delivery of contract meals</t>
  </si>
  <si>
    <t>(i.e., food, labor, supplies, etc.).</t>
  </si>
  <si>
    <t>Vending/Concessions</t>
  </si>
  <si>
    <t>Enter total expenditures related to concession sales</t>
  </si>
  <si>
    <r>
      <rPr>
        <rFont val="Arial"/>
        <b/>
        <color theme="1"/>
        <sz val="8.0"/>
      </rPr>
      <t xml:space="preserve">Total Operational Expenditures </t>
    </r>
    <r>
      <rPr>
        <rFont val="Wingdings"/>
        <b val="0"/>
        <color theme="1"/>
        <sz val="10.0"/>
      </rPr>
      <t>Ø</t>
    </r>
  </si>
  <si>
    <t>Attachment E: Proposed Operations —Profit or Loss</t>
  </si>
  <si>
    <t>Total Revenue</t>
  </si>
  <si>
    <t>Total Operational Expenditures</t>
  </si>
  <si>
    <t>Offeror’s Total Fixed Fee(s) Costs</t>
  </si>
  <si>
    <t>Number of Meals</t>
  </si>
  <si>
    <t>Fixed Fee</t>
  </si>
  <si>
    <t>Management Fee Per Meal</t>
  </si>
  <si>
    <t>Administrative Fee Per Meal</t>
  </si>
  <si>
    <t>Number of Months</t>
  </si>
  <si>
    <t>Yearly Fixed Management Fee</t>
  </si>
  <si>
    <t>Total Proposed Fixed Fee</t>
  </si>
  <si>
    <r>
      <rPr>
        <rFont val="Arial"/>
        <b/>
        <color theme="1"/>
        <sz val="8.0"/>
      </rPr>
      <t xml:space="preserve">Profit or Loss </t>
    </r>
    <r>
      <rPr>
        <rFont val="Wingdings"/>
        <b val="0"/>
        <color theme="1"/>
        <sz val="10.0"/>
      </rPr>
      <t>Ø</t>
    </r>
  </si>
  <si>
    <r>
      <rPr>
        <rFont val="Arial"/>
        <color theme="1"/>
        <sz val="8.0"/>
      </rPr>
      <t>*If quoting USDA Foods Value and/or Manufacturing Rebates, Discounts, and Credits, Offeror will need to provide on a separate document (to be attached to the Proposal and titled “</t>
    </r>
    <r>
      <rPr>
        <rFont val="Arial"/>
        <i/>
        <color theme="1"/>
        <sz val="8.0"/>
      </rPr>
      <t>USDA Foods Value and/or Manufacturing Rebates, Discounts, and Credits</t>
    </r>
    <r>
      <rPr>
        <rFont val="Arial"/>
        <color theme="1"/>
        <sz val="8.0"/>
      </rPr>
      <t>”) a complete description of how these values were calculated. Offeror must provide sufficient detail for SFA to evaluate how these value were determined. If details are missing or not sufficient, values will be rejected and not be considered in the Total Operational Expenditures.</t>
    </r>
  </si>
  <si>
    <t>Attachment G: SFA Specification Worksheet on</t>
  </si>
  <si>
    <t>Average Daily Participation (ADP)—NSLP</t>
  </si>
  <si>
    <t>To be Completed by SFA</t>
  </si>
  <si>
    <t>Enrollment</t>
  </si>
  <si>
    <t>Number of Approved Students</t>
  </si>
  <si>
    <t>Projected Reimbursable Meals</t>
  </si>
  <si>
    <t>Total Site ADP</t>
  </si>
  <si>
    <t xml:space="preserve"> </t>
  </si>
  <si>
    <t>Average Daily Number</t>
  </si>
  <si>
    <t>Meals sold to other schools*</t>
  </si>
  <si>
    <t>of Meals by Category</t>
  </si>
  <si>
    <t>No. of Meals</t>
  </si>
  <si>
    <t>Reduced - Price</t>
  </si>
  <si>
    <t>Paid</t>
  </si>
  <si>
    <t>Saint Catherine's High School</t>
  </si>
  <si>
    <t>Our Lady of Grace Academy</t>
  </si>
  <si>
    <t>St. Sebastian</t>
  </si>
  <si>
    <t>*Do not include Special Functions</t>
  </si>
  <si>
    <t>Attachment H: SFA Specification Worksheet on</t>
  </si>
  <si>
    <t>Average Daily Participation (ADP)—SBP</t>
  </si>
  <si>
    <t>School Breakfast Program</t>
  </si>
  <si>
    <t>Reduced- Price</t>
  </si>
  <si>
    <t>Attachment I: SFA Specification Worksheet on</t>
  </si>
  <si>
    <t>Average Daily Participation (ADP)—ASP</t>
  </si>
  <si>
    <t>Afterschool Snack Program</t>
  </si>
  <si>
    <t>Attachment J: SFA Specification Worksheet on</t>
  </si>
  <si>
    <t>Average Daily Participation (ADP)—SMP</t>
  </si>
  <si>
    <t>Attachment K: SFA Specification Worksheet on</t>
  </si>
  <si>
    <t>Average Daily Participation (ADP)—WISDMP</t>
  </si>
  <si>
    <t>WI School Day Milk Program</t>
  </si>
  <si>
    <t>Attachment L: SFA Site/Building Listing—General Data</t>
  </si>
  <si>
    <t>To be completed by the SFA</t>
  </si>
  <si>
    <t>Address</t>
  </si>
  <si>
    <r>
      <rPr>
        <rFont val="Arial"/>
        <color theme="1"/>
        <sz val="8.0"/>
      </rPr>
      <t>Grade Levels</t>
    </r>
    <r>
      <rPr>
        <rFont val="Arial"/>
        <color theme="1"/>
        <sz val="8.0"/>
        <vertAlign val="superscript"/>
      </rPr>
      <t>[1]</t>
    </r>
  </si>
  <si>
    <r>
      <rPr>
        <rFont val="Arial"/>
        <color theme="1"/>
        <sz val="8.0"/>
      </rPr>
      <t>Self-Prep, Satellite, Etc.</t>
    </r>
    <r>
      <rPr>
        <rFont val="Arial"/>
        <color theme="1"/>
        <sz val="8.0"/>
        <vertAlign val="superscript"/>
      </rPr>
      <t>[2]</t>
    </r>
  </si>
  <si>
    <t>No. of Serving Periods (Lunch)</t>
  </si>
  <si>
    <t>Beginning and Ending Times</t>
  </si>
  <si>
    <t>No. Of Serving Days</t>
  </si>
  <si>
    <t xml:space="preserve"> of Meal Service</t>
  </si>
  <si>
    <t>Lunch</t>
  </si>
  <si>
    <t>Snack</t>
  </si>
  <si>
    <t>1200 Park Avenue Racine WI 53403</t>
  </si>
  <si>
    <t>Gr 9-12</t>
  </si>
  <si>
    <t>Self- Prep</t>
  </si>
  <si>
    <t>8:50-9:05</t>
  </si>
  <si>
    <t>10:35-12:35</t>
  </si>
  <si>
    <t>      –     </t>
  </si>
  <si>
    <t>2023 Northwestern Avenue Racine WI 53405</t>
  </si>
  <si>
    <t>4K-8th</t>
  </si>
  <si>
    <t>7:10-7:45</t>
  </si>
  <si>
    <t>10:45-11:50</t>
  </si>
  <si>
    <t xml:space="preserve"> 2:30 PM</t>
  </si>
  <si>
    <t>1435 Grove Avenue Racine WI 53405</t>
  </si>
  <si>
    <t>7:05-8:00</t>
  </si>
  <si>
    <t>1525 Erie Street Racine WI 53402</t>
  </si>
  <si>
    <t>7:30-8:00</t>
  </si>
  <si>
    <t>11:00-12:20</t>
  </si>
  <si>
    <t xml:space="preserve"> 3:20 PM</t>
  </si>
  <si>
    <t>3035 Drexel Avenue Racine WI 53403</t>
  </si>
  <si>
    <t>3K-8th</t>
  </si>
  <si>
    <t xml:space="preserve">7:00 -7:20 </t>
  </si>
  <si>
    <t>10:45-12:20</t>
  </si>
  <si>
    <t>4433 Douglas Avenue Racine WI 53402</t>
  </si>
  <si>
    <t xml:space="preserve">8:00- 8:20 </t>
  </si>
  <si>
    <t>10:50-12:00</t>
  </si>
  <si>
    <t xml:space="preserve"> 3:15 PM</t>
  </si>
  <si>
    <t>3126 95th Street Sturtevant WI 53177</t>
  </si>
  <si>
    <t>3K-2</t>
  </si>
  <si>
    <t>   </t>
  </si>
  <si>
    <t>[1] List grade groups that have access to meal service</t>
  </si>
  <si>
    <t>[2] Indicate if site or school prepares meals on site or if meals are satellite sent in bulk or pre-plated.</t>
  </si>
  <si>
    <t>Attachment M: SFA Site/Building Listing—Services to Be Provided</t>
  </si>
  <si>
    <t>SMP</t>
  </si>
  <si>
    <t>Fresh</t>
  </si>
  <si>
    <t>WSDMP</t>
  </si>
  <si>
    <t>SFSP</t>
  </si>
  <si>
    <t>CACFP</t>
  </si>
  <si>
    <r>
      <rPr>
        <rFont val="Arial"/>
        <color theme="1"/>
        <sz val="8.0"/>
      </rPr>
      <t>Meal</t>
    </r>
    <r>
      <rPr>
        <rFont val="Arial"/>
        <color theme="1"/>
        <sz val="8.0"/>
        <vertAlign val="superscript"/>
      </rPr>
      <t>[1]</t>
    </r>
  </si>
  <si>
    <t>Offer Versus Serve</t>
  </si>
  <si>
    <t>A la Carte sales</t>
  </si>
  <si>
    <t>Adult Meals</t>
  </si>
  <si>
    <r>
      <rPr>
        <rFont val="Arial"/>
        <color theme="1"/>
        <sz val="8.0"/>
      </rPr>
      <t>Meal</t>
    </r>
    <r>
      <rPr>
        <rFont val="Arial"/>
        <b/>
        <color rgb="FF000000"/>
        <sz val="8.0"/>
        <vertAlign val="superscript"/>
      </rPr>
      <t>1</t>
    </r>
  </si>
  <si>
    <t>A La Carte Sales</t>
  </si>
  <si>
    <r>
      <rPr>
        <rFont val="Arial"/>
        <color theme="1"/>
        <sz val="8.0"/>
      </rPr>
      <t>Contract Meals</t>
    </r>
    <r>
      <rPr>
        <rFont val="Arial"/>
        <color theme="1"/>
        <sz val="8.0"/>
        <vertAlign val="superscript"/>
      </rPr>
      <t>3</t>
    </r>
  </si>
  <si>
    <t>Fruit And Vegetable Program</t>
  </si>
  <si>
    <t>[1] SFA must declare if FSMC needs to provide vending and concessions at any given site.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</si>
</sst>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quot;$&quot;#,##0.00_);[Red]\(&quot;$&quot;#,##0.00\)"/>
    <numFmt numFmtId="166" formatCode="&quot;$&quot;#,##0.00"/>
  </numFmts>
  <fonts count="25">
    <font>
      <sz val="11.0"/>
      <color theme="1"/>
      <name val="Calibri"/>
      <scheme val="minor"/>
    </font>
    <font>
      <b/>
      <sz val="16.0"/>
      <color theme="1"/>
      <name val="Arial"/>
    </font>
    <font>
      <b/>
      <sz val="10.0"/>
      <color theme="1"/>
      <name val="Arial"/>
    </font>
    <font>
      <sz val="10.0"/>
      <color rgb="FF000000"/>
      <name val="Arial"/>
    </font>
    <font/>
    <font>
      <b/>
      <sz val="8.0"/>
      <color theme="1"/>
      <name val="Arial"/>
    </font>
    <font>
      <sz val="10.0"/>
      <color rgb="FF000000"/>
      <name val="Times New Roman"/>
    </font>
    <font>
      <sz val="10.0"/>
      <color theme="1"/>
      <name val="Arial"/>
    </font>
    <font>
      <sz val="10.0"/>
      <color theme="1"/>
      <name val="Times New Roman"/>
    </font>
    <font>
      <b/>
      <vertAlign val="superscript"/>
      <sz val="8.0"/>
      <color theme="1"/>
      <name val="Arial"/>
    </font>
    <font>
      <sz val="8.0"/>
      <color theme="1"/>
      <name val="Arial"/>
    </font>
    <font>
      <b/>
      <i/>
      <sz val="14.0"/>
      <color theme="1"/>
      <name val="Arial"/>
    </font>
    <font>
      <b/>
      <sz val="12.0"/>
      <color theme="1"/>
      <name val="Arial"/>
    </font>
    <font>
      <b/>
      <sz val="11.0"/>
      <color theme="1"/>
      <name val="Arial"/>
    </font>
    <font>
      <b/>
      <sz val="9.0"/>
      <color rgb="FF000000"/>
      <name val="Arial"/>
    </font>
    <font>
      <sz val="9.0"/>
      <color rgb="FF000000"/>
      <name val="Arial"/>
    </font>
    <font>
      <b/>
      <sz val="10.0"/>
      <color rgb="FF000000"/>
      <name val="Arial"/>
    </font>
    <font>
      <i/>
      <sz val="9.0"/>
      <color rgb="FF000000"/>
      <name val="Arial"/>
    </font>
    <font>
      <b/>
      <sz val="9.0"/>
      <color theme="1"/>
      <name val="Arial"/>
    </font>
    <font>
      <sz val="11.0"/>
      <color theme="1"/>
      <name val="Calibri"/>
    </font>
    <font>
      <i/>
      <sz val="9.0"/>
      <color theme="1"/>
      <name val="Arial"/>
    </font>
    <font>
      <i/>
      <sz val="8.0"/>
      <color theme="1"/>
      <name val="Arial"/>
    </font>
    <font>
      <sz val="9.0"/>
      <color theme="1"/>
      <name val="Times New Roman"/>
    </font>
    <font>
      <sz val="7.0"/>
      <color theme="1"/>
      <name val="Arial"/>
    </font>
    <font>
      <sz val="9.0"/>
      <color rgb="FF000000"/>
      <name val="Times New Roman"/>
    </font>
  </fonts>
  <fills count="8">
    <fill>
      <patternFill patternType="none"/>
    </fill>
    <fill>
      <patternFill patternType="lightGray"/>
    </fill>
    <fill>
      <patternFill patternType="solid">
        <fgColor rgb="FFD8D8D8"/>
        <bgColor rgb="FFD8D8D8"/>
      </patternFill>
    </fill>
    <fill>
      <patternFill patternType="solid">
        <fgColor rgb="FFF7CAAC"/>
        <bgColor rgb="FFF7CAAC"/>
      </patternFill>
    </fill>
    <fill>
      <patternFill patternType="solid">
        <fgColor rgb="FFD9D9D9"/>
        <bgColor rgb="FFD9D9D9"/>
      </patternFill>
    </fill>
    <fill>
      <patternFill patternType="solid">
        <fgColor rgb="FFA6A6A6"/>
        <bgColor rgb="FFA6A6A6"/>
      </patternFill>
    </fill>
    <fill>
      <patternFill patternType="solid">
        <fgColor rgb="FFF2F2F2"/>
        <bgColor rgb="FFF2F2F2"/>
      </patternFill>
    </fill>
    <fill>
      <patternFill patternType="solid">
        <fgColor theme="0"/>
        <bgColor theme="0"/>
      </patternFill>
    </fill>
  </fills>
  <borders count="63">
    <border/>
    <border>
      <bottom style="medium">
        <color rgb="FF000000"/>
      </bottom>
    </border>
    <border>
      <left/>
      <right style="medium">
        <color rgb="FF000000"/>
      </right>
      <top style="medium">
        <color rgb="FF000000"/>
      </top>
    </border>
    <border>
      <left style="medium">
        <color rgb="FF000000"/>
      </left>
      <right style="medium">
        <color rgb="FF000000"/>
      </right>
      <top style="medium">
        <color rgb="FF000000"/>
      </top>
    </border>
    <border>
      <left style="medium">
        <color rgb="FF000000"/>
      </left>
      <right/>
      <top style="medium">
        <color rgb="FF000000"/>
      </top>
      <bottom/>
    </border>
    <border>
      <left style="medium">
        <color rgb="FF000000"/>
      </left>
      <right style="dotted">
        <color rgb="FF000000"/>
      </right>
      <top style="medium">
        <color rgb="FF000000"/>
      </top>
      <bottom/>
    </border>
    <border>
      <left/>
      <right style="medium">
        <color rgb="FF000000"/>
      </right>
      <top style="medium">
        <color rgb="FF000000"/>
      </top>
      <bottom/>
    </border>
    <border>
      <left/>
      <right style="medium">
        <color rgb="FF000000"/>
      </right>
      <bottom style="medium">
        <color rgb="FF000000"/>
      </bottom>
    </border>
    <border>
      <left style="medium">
        <color rgb="FF000000"/>
      </left>
      <right style="medium">
        <color rgb="FF000000"/>
      </right>
      <bottom style="medium">
        <color rgb="FF000000"/>
      </bottom>
    </border>
    <border>
      <left style="medium">
        <color rgb="FF000000"/>
      </left>
      <right/>
      <top/>
      <bottom style="medium">
        <color rgb="FF000000"/>
      </bottom>
    </border>
    <border>
      <left style="medium">
        <color rgb="FF000000"/>
      </left>
      <right style="dotted">
        <color rgb="FF000000"/>
      </right>
      <top/>
      <bottom style="medium">
        <color rgb="FF000000"/>
      </bottom>
    </border>
    <border>
      <left/>
      <right style="medium">
        <color rgb="FF000000"/>
      </right>
      <top/>
      <bottom style="medium">
        <color rgb="FF000000"/>
      </bottom>
    </border>
    <border>
      <left style="medium">
        <color rgb="FF000000"/>
      </left>
      <right style="medium">
        <color rgb="FF000000"/>
      </right>
      <top style="medium">
        <color rgb="FF000000"/>
      </top>
      <bottom style="medium">
        <color rgb="FF000000"/>
      </bottom>
    </border>
    <border>
      <left style="medium">
        <color rgb="FF000000"/>
      </left>
      <right/>
      <top style="medium">
        <color rgb="FF000000"/>
      </top>
      <bottom style="medium">
        <color rgb="FF000000"/>
      </bottom>
    </border>
    <border>
      <left style="dotted">
        <color rgb="FF000000"/>
      </left>
      <right style="medium">
        <color rgb="FF000000"/>
      </right>
      <top style="medium">
        <color rgb="FF000000"/>
      </top>
      <bottom style="medium">
        <color rgb="FF000000"/>
      </bottom>
    </border>
    <border>
      <left style="medium">
        <color rgb="FF000000"/>
      </left>
      <right style="medium">
        <color rgb="FF000000"/>
      </right>
      <top/>
      <bottom style="medium">
        <color rgb="FF000000"/>
      </bottom>
    </border>
    <border>
      <top style="medium">
        <color rgb="FF000000"/>
      </top>
      <bottom style="medium">
        <color rgb="FF000000"/>
      </bottom>
    </border>
    <border>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top style="medium">
        <color rgb="FF000000"/>
      </top>
      <bottom style="medium">
        <color rgb="FF000000"/>
      </bottom>
    </border>
    <border>
      <top style="medium">
        <color rgb="FF000000"/>
      </top>
    </border>
    <border>
      <left/>
      <right style="medium">
        <color rgb="FF000000"/>
      </right>
      <top style="medium">
        <color rgb="FF000000"/>
      </top>
      <bottom style="medium">
        <color rgb="FF000000"/>
      </bottom>
    </border>
    <border>
      <left/>
      <right/>
      <top style="medium">
        <color rgb="FF000000"/>
      </top>
    </border>
    <border>
      <left/>
      <right/>
      <top style="medium">
        <color rgb="FF000000"/>
      </top>
      <bottom/>
    </border>
    <border>
      <left/>
      <right/>
      <bottom style="medium">
        <color rgb="FF000000"/>
      </bottom>
    </border>
    <border>
      <left/>
      <right/>
      <top/>
      <bottom style="medium">
        <color rgb="FF000000"/>
      </bottom>
    </border>
    <border>
      <left/>
      <right/>
      <top/>
      <bottom/>
    </border>
    <border>
      <right/>
      <top style="medium">
        <color rgb="FF000000"/>
      </top>
      <bottom style="medium">
        <color rgb="FF000000"/>
      </bottom>
    </border>
    <border>
      <right style="thick">
        <color rgb="FF000000"/>
      </right>
      <top style="medium">
        <color rgb="FF000000"/>
      </top>
      <bottom style="medium">
        <color rgb="FF000000"/>
      </bottom>
    </border>
    <border>
      <left/>
      <right style="thick">
        <color rgb="FF000000"/>
      </right>
      <top/>
      <bottom style="thick">
        <color rgb="FF000000"/>
      </bottom>
    </border>
    <border>
      <left/>
      <right/>
      <top style="medium">
        <color rgb="FF000000"/>
      </top>
      <bottom style="medium">
        <color rgb="FF000000"/>
      </bottom>
    </border>
    <border>
      <left style="medium">
        <color rgb="FF000000"/>
      </left>
      <top style="medium">
        <color rgb="FF000000"/>
      </top>
    </border>
    <border>
      <left style="medium">
        <color rgb="FF000000"/>
      </left>
    </border>
    <border>
      <left/>
      <right style="medium">
        <color rgb="FF000000"/>
      </right>
    </border>
    <border>
      <left style="medium">
        <color rgb="FF000000"/>
      </left>
      <bottom style="medium">
        <color rgb="FF000000"/>
      </bottom>
    </border>
    <border>
      <left/>
      <right style="medium">
        <color rgb="FF000000"/>
      </right>
      <bottom style="thick">
        <color rgb="FF000000"/>
      </bottom>
    </border>
    <border>
      <right style="medium">
        <color rgb="FF000000"/>
      </right>
      <top style="medium">
        <color rgb="FF000000"/>
      </top>
    </border>
    <border>
      <right style="medium">
        <color rgb="FF000000"/>
      </right>
      <bottom style="medium">
        <color rgb="FF000000"/>
      </bottom>
    </border>
    <border>
      <left/>
      <right style="medium">
        <color rgb="FF000000"/>
      </right>
      <bottom/>
    </border>
    <border>
      <left style="thin">
        <color rgb="FF000000"/>
      </left>
      <right style="thin">
        <color rgb="FF000000"/>
      </right>
      <top style="medium">
        <color rgb="FF000000"/>
      </top>
      <bottom style="medium">
        <color rgb="FF000000"/>
      </bottom>
    </border>
    <border>
      <left style="medium">
        <color rgb="FF000000"/>
      </left>
      <right/>
      <top style="medium">
        <color rgb="FF000000"/>
      </top>
    </border>
    <border>
      <left style="medium">
        <color rgb="FF000000"/>
      </left>
      <right/>
      <bottom style="medium">
        <color rgb="FF000000"/>
      </bottom>
    </border>
    <border>
      <left/>
      <top/>
      <bottom/>
    </border>
    <border>
      <right/>
      <top/>
      <bottom/>
    </border>
    <border>
      <left/>
      <top/>
      <bottom style="medium">
        <color rgb="FF000000"/>
      </bottom>
    </border>
    <border>
      <right/>
      <top/>
      <bottom style="medium">
        <color rgb="FF000000"/>
      </bottom>
    </border>
    <border>
      <left style="thick">
        <color rgb="FF000000"/>
      </left>
      <top style="thick">
        <color rgb="FF000000"/>
      </top>
      <bottom style="thick">
        <color rgb="FF000000"/>
      </bottom>
    </border>
    <border>
      <top style="thick">
        <color rgb="FF000000"/>
      </top>
      <bottom style="thick">
        <color rgb="FF000000"/>
      </bottom>
    </border>
    <border>
      <right style="thick">
        <color rgb="FF000000"/>
      </right>
      <top style="thick">
        <color rgb="FF000000"/>
      </top>
      <bottom style="thick">
        <color rgb="FF000000"/>
      </bottom>
    </border>
    <border>
      <left style="medium">
        <color rgb="FF000000"/>
      </left>
      <top style="medium">
        <color rgb="FF000000"/>
      </top>
      <bottom/>
    </border>
    <border>
      <top style="medium">
        <color rgb="FF000000"/>
      </top>
      <bottom/>
    </border>
    <border>
      <right style="medium">
        <color rgb="FF000000"/>
      </right>
      <top style="medium">
        <color rgb="FF000000"/>
      </top>
      <bottom/>
    </border>
    <border>
      <left style="medium">
        <color rgb="FF000000"/>
      </left>
      <right style="medium">
        <color rgb="FF000000"/>
      </right>
    </border>
    <border>
      <left style="medium">
        <color rgb="FF000000"/>
      </left>
      <top/>
      <bottom/>
    </border>
    <border>
      <top/>
      <bottom/>
    </border>
    <border>
      <right style="medium">
        <color rgb="FF000000"/>
      </right>
      <top/>
      <bottom/>
    </border>
    <border>
      <left/>
      <right style="medium">
        <color rgb="FF000000"/>
      </right>
      <top/>
      <bottom/>
    </border>
    <border>
      <left style="medium">
        <color rgb="FF000000"/>
      </left>
      <right/>
      <top/>
      <bottom/>
    </border>
    <border>
      <left/>
      <right style="dotted">
        <color rgb="FF000000"/>
      </right>
      <top/>
      <bottom style="medium">
        <color rgb="FF000000"/>
      </bottom>
    </border>
    <border>
      <left style="dotted">
        <color rgb="FF000000"/>
      </left>
      <right style="dotted">
        <color rgb="FF000000"/>
      </right>
      <top/>
      <bottom style="medium">
        <color rgb="FF000000"/>
      </bottom>
    </border>
    <border>
      <left style="medium">
        <color rgb="FF000000"/>
      </left>
      <right style="dotted">
        <color rgb="FF000000"/>
      </right>
      <top style="medium">
        <color rgb="FF000000"/>
      </top>
      <bottom style="medium">
        <color rgb="FF000000"/>
      </bottom>
    </border>
    <border>
      <left/>
      <right style="dotted">
        <color rgb="FF000000"/>
      </right>
      <top style="medium">
        <color rgb="FF000000"/>
      </top>
      <bottom style="medium">
        <color rgb="FF000000"/>
      </bottom>
    </border>
    <border>
      <left style="dotted">
        <color rgb="FF000000"/>
      </left>
      <right style="dotted">
        <color rgb="FF000000"/>
      </right>
      <top style="medium">
        <color rgb="FF000000"/>
      </top>
      <bottom style="medium">
        <color rgb="FF000000"/>
      </bottom>
    </border>
  </borders>
  <cellStyleXfs count="1">
    <xf borderId="0" fillId="0" fontId="0" numFmtId="0" applyAlignment="1" applyFont="1"/>
  </cellStyleXfs>
  <cellXfs count="189">
    <xf borderId="0" fillId="0" fontId="0" numFmtId="0" xfId="0" applyAlignment="1" applyFont="1">
      <alignment readingOrder="0" shrinkToFit="0" vertical="bottom" wrapText="0"/>
    </xf>
    <xf borderId="0" fillId="0" fontId="1" numFmtId="0" xfId="0" applyAlignment="1" applyFont="1">
      <alignment horizontal="left" shrinkToFit="0" vertical="center" wrapText="1"/>
    </xf>
    <xf borderId="0" fillId="0" fontId="2" numFmtId="0" xfId="0" applyAlignment="1" applyFont="1">
      <alignment horizontal="center" vertical="center"/>
    </xf>
    <xf borderId="1" fillId="0" fontId="3" numFmtId="0" xfId="0" applyAlignment="1" applyBorder="1" applyFont="1">
      <alignment horizontal="center" vertical="center"/>
    </xf>
    <xf borderId="1" fillId="0" fontId="4" numFmtId="0" xfId="0" applyBorder="1" applyFont="1"/>
    <xf borderId="2" fillId="2" fontId="5" numFmtId="0" xfId="0" applyAlignment="1" applyBorder="1" applyFill="1" applyFont="1">
      <alignment horizontal="center" shrinkToFit="0" vertical="center" wrapText="1"/>
    </xf>
    <xf borderId="3" fillId="2" fontId="5" numFmtId="0" xfId="0" applyAlignment="1" applyBorder="1" applyFont="1">
      <alignment horizontal="center" shrinkToFit="0" vertical="center" wrapText="1"/>
    </xf>
    <xf borderId="4" fillId="2" fontId="5" numFmtId="0" xfId="0" applyAlignment="1" applyBorder="1" applyFont="1">
      <alignment horizontal="center" shrinkToFit="0" vertical="center" wrapText="1"/>
    </xf>
    <xf borderId="5" fillId="2" fontId="5" numFmtId="0" xfId="0" applyAlignment="1" applyBorder="1" applyFont="1">
      <alignment horizontal="center" shrinkToFit="0" vertical="center" wrapText="1"/>
    </xf>
    <xf borderId="6" fillId="2" fontId="5" numFmtId="0" xfId="0" applyAlignment="1" applyBorder="1" applyFont="1">
      <alignment horizontal="center" shrinkToFit="0" vertical="center" wrapText="1"/>
    </xf>
    <xf borderId="7" fillId="0" fontId="4" numFmtId="0" xfId="0" applyBorder="1" applyFont="1"/>
    <xf borderId="8" fillId="0" fontId="4" numFmtId="0" xfId="0" applyBorder="1" applyFont="1"/>
    <xf borderId="9" fillId="2" fontId="5" numFmtId="0" xfId="0" applyAlignment="1" applyBorder="1" applyFont="1">
      <alignment horizontal="center" shrinkToFit="0" vertical="center" wrapText="1"/>
    </xf>
    <xf borderId="10" fillId="2" fontId="5" numFmtId="0" xfId="0" applyAlignment="1" applyBorder="1" applyFont="1">
      <alignment horizontal="center" shrinkToFit="0" vertical="center" wrapText="1"/>
    </xf>
    <xf borderId="11" fillId="2" fontId="5" numFmtId="0" xfId="0" applyAlignment="1" applyBorder="1" applyFont="1">
      <alignment horizontal="center" shrinkToFit="0" vertical="center" wrapText="1"/>
    </xf>
    <xf borderId="11" fillId="3" fontId="6" numFmtId="0" xfId="0" applyAlignment="1" applyBorder="1" applyFill="1" applyFont="1">
      <alignment shrinkToFit="0" vertical="center" wrapText="1"/>
    </xf>
    <xf borderId="12" fillId="3" fontId="6" numFmtId="164" xfId="0" applyAlignment="1" applyBorder="1" applyFont="1" applyNumberFormat="1">
      <alignment horizontal="center" shrinkToFit="0" vertical="center" wrapText="1"/>
    </xf>
    <xf borderId="11" fillId="3" fontId="6" numFmtId="0" xfId="0" applyAlignment="1" applyBorder="1" applyFont="1">
      <alignment horizontal="center" shrinkToFit="0" vertical="center" wrapText="1"/>
    </xf>
    <xf borderId="13" fillId="2" fontId="6" numFmtId="164" xfId="0" applyAlignment="1" applyBorder="1" applyFont="1" applyNumberFormat="1">
      <alignment horizontal="center" shrinkToFit="0" vertical="center" wrapText="1"/>
    </xf>
    <xf borderId="12" fillId="3" fontId="6" numFmtId="0" xfId="0" applyAlignment="1" applyBorder="1" applyFont="1">
      <alignment shrinkToFit="0" vertical="center" wrapText="1"/>
    </xf>
    <xf borderId="14" fillId="3" fontId="6" numFmtId="0" xfId="0" applyAlignment="1" applyBorder="1" applyFont="1">
      <alignment shrinkToFit="0" vertical="center" wrapText="1"/>
    </xf>
    <xf borderId="10" fillId="3" fontId="7" numFmtId="0" xfId="0" applyAlignment="1" applyBorder="1" applyFont="1">
      <alignment shrinkToFit="0" vertical="center" wrapText="1"/>
    </xf>
    <xf borderId="15" fillId="3" fontId="7" numFmtId="0" xfId="0" applyAlignment="1" applyBorder="1" applyFont="1">
      <alignment shrinkToFit="0" vertical="center" wrapText="1"/>
    </xf>
    <xf borderId="16" fillId="0" fontId="6" numFmtId="0" xfId="0" applyAlignment="1" applyBorder="1" applyFont="1">
      <alignment shrinkToFit="0" vertical="center" wrapText="1"/>
    </xf>
    <xf borderId="16" fillId="0" fontId="4" numFmtId="0" xfId="0" applyBorder="1" applyFont="1"/>
    <xf borderId="17" fillId="4" fontId="5" numFmtId="0" xfId="0" applyAlignment="1" applyBorder="1" applyFill="1" applyFont="1">
      <alignment shrinkToFit="0" vertical="center" wrapText="1"/>
    </xf>
    <xf borderId="18" fillId="0" fontId="4" numFmtId="0" xfId="0" applyBorder="1" applyFont="1"/>
    <xf borderId="19" fillId="4" fontId="6" numFmtId="164" xfId="0" applyAlignment="1" applyBorder="1" applyFont="1" applyNumberFormat="1">
      <alignment shrinkToFit="0" vertical="center" wrapText="1"/>
    </xf>
    <xf borderId="16" fillId="0" fontId="5" numFmtId="0" xfId="0" applyAlignment="1" applyBorder="1" applyFont="1">
      <alignment shrinkToFit="0" vertical="center" wrapText="1"/>
    </xf>
    <xf borderId="19" fillId="3" fontId="6" numFmtId="164" xfId="0" applyAlignment="1" applyBorder="1" applyFont="1" applyNumberFormat="1">
      <alignment horizontal="center" shrinkToFit="0" vertical="center" wrapText="1"/>
    </xf>
    <xf borderId="17" fillId="2" fontId="5" numFmtId="0" xfId="0" applyAlignment="1" applyBorder="1" applyFont="1">
      <alignment horizontal="right" shrinkToFit="0" vertical="center" wrapText="1"/>
    </xf>
    <xf borderId="19" fillId="2" fontId="6" numFmtId="164" xfId="0" applyAlignment="1" applyBorder="1" applyFont="1" applyNumberFormat="1">
      <alignment shrinkToFit="0" vertical="center" wrapText="1"/>
    </xf>
    <xf borderId="0" fillId="0" fontId="8" numFmtId="0" xfId="0" applyAlignment="1" applyFont="1">
      <alignment shrinkToFit="0" vertical="center" wrapText="1"/>
    </xf>
    <xf borderId="0" fillId="0" fontId="2" numFmtId="0" xfId="0" applyAlignment="1" applyFont="1">
      <alignment horizontal="left" vertical="center"/>
    </xf>
    <xf borderId="11" fillId="3" fontId="6" numFmtId="164" xfId="0" applyAlignment="1" applyBorder="1" applyFont="1" applyNumberFormat="1">
      <alignment shrinkToFit="0" vertical="center" wrapText="1"/>
    </xf>
    <xf borderId="11" fillId="2" fontId="6" numFmtId="164" xfId="0" applyAlignment="1" applyBorder="1" applyFont="1" applyNumberFormat="1">
      <alignment shrinkToFit="0" vertical="center" wrapText="1"/>
    </xf>
    <xf borderId="11" fillId="4" fontId="5" numFmtId="0" xfId="0" applyAlignment="1" applyBorder="1" applyFont="1">
      <alignment shrinkToFit="0" vertical="center" wrapText="1"/>
    </xf>
    <xf borderId="11" fillId="4" fontId="6" numFmtId="164" xfId="0" applyAlignment="1" applyBorder="1" applyFont="1" applyNumberFormat="1">
      <alignment shrinkToFit="0" vertical="center" wrapText="1"/>
    </xf>
    <xf borderId="9" fillId="5" fontId="6" numFmtId="0" xfId="0" applyAlignment="1" applyBorder="1" applyFill="1" applyFont="1">
      <alignment horizontal="left" shrinkToFit="0" vertical="center" wrapText="1"/>
    </xf>
    <xf borderId="11" fillId="5" fontId="6" numFmtId="0" xfId="0" applyAlignment="1" applyBorder="1" applyFont="1">
      <alignment horizontal="left" shrinkToFit="0" vertical="center" wrapText="1"/>
    </xf>
    <xf borderId="20" fillId="0" fontId="9" numFmtId="0" xfId="0" applyAlignment="1" applyBorder="1" applyFont="1">
      <alignment horizontal="left" vertical="center"/>
    </xf>
    <xf borderId="20" fillId="0" fontId="4" numFmtId="0" xfId="0" applyBorder="1" applyFont="1"/>
    <xf borderId="0" fillId="0" fontId="10" numFmtId="0" xfId="0" applyAlignment="1" applyFont="1">
      <alignment horizontal="left" vertical="center"/>
    </xf>
    <xf borderId="0" fillId="0" fontId="5" numFmtId="0" xfId="0" applyAlignment="1" applyFont="1">
      <alignment horizontal="left" vertical="center"/>
    </xf>
    <xf borderId="0" fillId="0" fontId="1" numFmtId="0" xfId="0" applyAlignment="1" applyFont="1">
      <alignment horizontal="left" vertical="center"/>
    </xf>
    <xf borderId="0" fillId="0" fontId="11" numFmtId="0" xfId="0" applyAlignment="1" applyFont="1">
      <alignment horizontal="left" shrinkToFit="0" vertical="center" wrapText="1"/>
    </xf>
    <xf borderId="0" fillId="0" fontId="12" numFmtId="0" xfId="0" applyAlignment="1" applyFont="1">
      <alignment horizontal="left" vertical="center"/>
    </xf>
    <xf borderId="1" fillId="0" fontId="13" numFmtId="0" xfId="0" applyAlignment="1" applyBorder="1" applyFont="1">
      <alignment horizontal="left"/>
    </xf>
    <xf borderId="12" fillId="2" fontId="14" numFmtId="0" xfId="0" applyAlignment="1" applyBorder="1" applyFont="1">
      <alignment shrinkToFit="0" vertical="center" wrapText="1"/>
    </xf>
    <xf borderId="21" fillId="2" fontId="14" numFmtId="0" xfId="0" applyAlignment="1" applyBorder="1" applyFont="1">
      <alignment shrinkToFit="0" vertical="center" wrapText="1"/>
    </xf>
    <xf borderId="21" fillId="2" fontId="14" numFmtId="0" xfId="0" applyAlignment="1" applyBorder="1" applyFont="1">
      <alignment horizontal="center" shrinkToFit="0" vertical="center" wrapText="1"/>
    </xf>
    <xf borderId="8" fillId="0" fontId="15" numFmtId="0" xfId="0" applyAlignment="1" applyBorder="1" applyFont="1">
      <alignment horizontal="right" shrinkToFit="0" vertical="center" wrapText="1"/>
    </xf>
    <xf borderId="19" fillId="0" fontId="16" numFmtId="0" xfId="0" applyAlignment="1" applyBorder="1" applyFont="1">
      <alignment horizontal="right" shrinkToFit="0" vertical="center" wrapText="1"/>
    </xf>
    <xf borderId="16" fillId="0" fontId="13" numFmtId="0" xfId="0" applyAlignment="1" applyBorder="1" applyFont="1">
      <alignment horizontal="left"/>
    </xf>
    <xf borderId="11" fillId="3" fontId="17" numFmtId="0" xfId="0" applyAlignment="1" applyBorder="1" applyFont="1">
      <alignment shrinkToFit="0" vertical="center" wrapText="1"/>
    </xf>
    <xf borderId="0" fillId="0" fontId="11" numFmtId="0" xfId="0" applyAlignment="1" applyFont="1">
      <alignment horizontal="left" vertical="center"/>
    </xf>
    <xf borderId="22" fillId="4" fontId="18" numFmtId="0" xfId="0" applyAlignment="1" applyBorder="1" applyFont="1">
      <alignment horizontal="left" shrinkToFit="0" vertical="center" wrapText="1"/>
    </xf>
    <xf borderId="23" fillId="4" fontId="5" numFmtId="0" xfId="0" applyAlignment="1" applyBorder="1" applyFont="1">
      <alignment horizontal="center" shrinkToFit="0" vertical="center" wrapText="1"/>
    </xf>
    <xf borderId="22" fillId="4" fontId="5" numFmtId="0" xfId="0" applyAlignment="1" applyBorder="1" applyFont="1">
      <alignment horizontal="center" shrinkToFit="0" vertical="center" wrapText="1"/>
    </xf>
    <xf borderId="24" fillId="0" fontId="4" numFmtId="0" xfId="0" applyBorder="1" applyFont="1"/>
    <xf borderId="25" fillId="4" fontId="5" numFmtId="0" xfId="0" applyAlignment="1" applyBorder="1" applyFont="1">
      <alignment horizontal="center" shrinkToFit="0" vertical="center" wrapText="1"/>
    </xf>
    <xf borderId="1" fillId="0" fontId="10" numFmtId="0" xfId="0" applyAlignment="1" applyBorder="1" applyFont="1">
      <alignment shrinkToFit="0" vertical="center" wrapText="1"/>
    </xf>
    <xf borderId="25" fillId="3" fontId="6" numFmtId="3" xfId="0" applyAlignment="1" applyBorder="1" applyFont="1" applyNumberFormat="1">
      <alignment shrinkToFit="0" vertical="center" wrapText="1"/>
    </xf>
    <xf borderId="1" fillId="0" fontId="3" numFmtId="0" xfId="0" applyAlignment="1" applyBorder="1" applyFont="1">
      <alignment horizontal="center" shrinkToFit="0" vertical="center" wrapText="1"/>
    </xf>
    <xf borderId="25" fillId="3" fontId="6" numFmtId="164" xfId="0" applyAlignment="1" applyBorder="1" applyFont="1" applyNumberFormat="1">
      <alignment shrinkToFit="0" vertical="center" wrapText="1"/>
    </xf>
    <xf borderId="25" fillId="2" fontId="6" numFmtId="165" xfId="0" applyAlignment="1" applyBorder="1" applyFont="1" applyNumberFormat="1">
      <alignment shrinkToFit="0" vertical="center" wrapText="1"/>
    </xf>
    <xf borderId="26" fillId="6" fontId="3" numFmtId="0" xfId="0" applyAlignment="1" applyBorder="1" applyFill="1" applyFont="1">
      <alignment horizontal="left" shrinkToFit="0" vertical="center" wrapText="1"/>
    </xf>
    <xf borderId="25" fillId="3" fontId="6" numFmtId="0" xfId="0" applyAlignment="1" applyBorder="1" applyFont="1">
      <alignment shrinkToFit="0" vertical="center" wrapText="1"/>
    </xf>
    <xf borderId="25" fillId="6" fontId="3" numFmtId="0" xfId="0" applyAlignment="1" applyBorder="1" applyFont="1">
      <alignment horizontal="left" shrinkToFit="0" vertical="center" wrapText="1"/>
    </xf>
    <xf borderId="1" fillId="0" fontId="5" numFmtId="0" xfId="0" applyAlignment="1" applyBorder="1" applyFont="1">
      <alignment shrinkToFit="0" vertical="center" wrapText="1"/>
    </xf>
    <xf borderId="25" fillId="2" fontId="6" numFmtId="3" xfId="0" applyAlignment="1" applyBorder="1" applyFont="1" applyNumberFormat="1">
      <alignment shrinkToFit="0" vertical="center" wrapText="1"/>
    </xf>
    <xf borderId="1" fillId="0" fontId="3" numFmtId="0" xfId="0" applyAlignment="1" applyBorder="1" applyFont="1">
      <alignment horizontal="left" shrinkToFit="0" vertical="center" wrapText="1"/>
    </xf>
    <xf borderId="25" fillId="6" fontId="6" numFmtId="0" xfId="0" applyAlignment="1" applyBorder="1" applyFont="1">
      <alignment shrinkToFit="0" vertical="center" wrapText="1"/>
    </xf>
    <xf borderId="17" fillId="4" fontId="14" numFmtId="0" xfId="0" applyAlignment="1" applyBorder="1" applyFont="1">
      <alignment horizontal="left" shrinkToFit="0" vertical="center" wrapText="1"/>
    </xf>
    <xf borderId="27" fillId="0" fontId="4" numFmtId="0" xfId="0" applyBorder="1" applyFont="1"/>
    <xf borderId="16" fillId="0" fontId="10" numFmtId="0" xfId="0" applyAlignment="1" applyBorder="1" applyFont="1">
      <alignment horizontal="left" shrinkToFit="0" vertical="center" wrapText="1"/>
    </xf>
    <xf borderId="13" fillId="3" fontId="6" numFmtId="164" xfId="0" applyAlignment="1" applyBorder="1" applyFont="1" applyNumberFormat="1">
      <alignment shrinkToFit="0" vertical="center" wrapText="1"/>
    </xf>
    <xf borderId="16" fillId="0" fontId="10" numFmtId="0" xfId="0" applyAlignment="1" applyBorder="1" applyFont="1">
      <alignment shrinkToFit="0" vertical="center" wrapText="1"/>
    </xf>
    <xf borderId="16" fillId="0" fontId="5" numFmtId="0" xfId="0" applyAlignment="1" applyBorder="1" applyFont="1">
      <alignment horizontal="right" shrinkToFit="0" vertical="center" wrapText="1"/>
    </xf>
    <xf borderId="28" fillId="0" fontId="4" numFmtId="0" xfId="0" applyBorder="1" applyFont="1"/>
    <xf borderId="29" fillId="2" fontId="6" numFmtId="165" xfId="0" applyAlignment="1" applyBorder="1" applyFont="1" applyNumberFormat="1">
      <alignment shrinkToFit="0" vertical="center" wrapText="1"/>
    </xf>
    <xf borderId="30" fillId="6" fontId="6" numFmtId="0" xfId="0" applyAlignment="1" applyBorder="1" applyFont="1">
      <alignment shrinkToFit="0" vertical="center" wrapText="1"/>
    </xf>
    <xf borderId="17" fillId="4" fontId="3" numFmtId="0" xfId="0" applyAlignment="1" applyBorder="1" applyFont="1">
      <alignment horizontal="left" shrinkToFit="0" vertical="center" wrapText="1"/>
    </xf>
    <xf borderId="30" fillId="2" fontId="6" numFmtId="165" xfId="0" applyAlignment="1" applyBorder="1" applyFont="1" applyNumberFormat="1">
      <alignment shrinkToFit="0" vertical="center" wrapText="1"/>
    </xf>
    <xf borderId="17" fillId="6" fontId="6" numFmtId="0" xfId="0" applyAlignment="1" applyBorder="1" applyFont="1">
      <alignment shrinkToFit="0" vertical="center" wrapText="1"/>
    </xf>
    <xf borderId="30" fillId="4" fontId="14" numFmtId="0" xfId="0" applyAlignment="1" applyBorder="1" applyFont="1">
      <alignment shrinkToFit="0" vertical="center" wrapText="1"/>
    </xf>
    <xf borderId="30" fillId="4" fontId="14" numFmtId="0" xfId="0" applyAlignment="1" applyBorder="1" applyFont="1">
      <alignment horizontal="right" shrinkToFit="0" vertical="center" wrapText="1"/>
    </xf>
    <xf borderId="30" fillId="3" fontId="14" numFmtId="0" xfId="0" applyAlignment="1" applyBorder="1" applyFont="1">
      <alignment horizontal="center" shrinkToFit="0" vertical="center" wrapText="1"/>
    </xf>
    <xf borderId="30" fillId="4" fontId="3" numFmtId="0" xfId="0" applyAlignment="1" applyBorder="1" applyFont="1">
      <alignment shrinkToFit="0" vertical="center" wrapText="1"/>
    </xf>
    <xf borderId="1" fillId="0" fontId="2" numFmtId="0" xfId="0" applyAlignment="1" applyBorder="1" applyFont="1">
      <alignment horizontal="center" vertical="center"/>
    </xf>
    <xf borderId="31" fillId="0" fontId="10" numFmtId="0" xfId="0" applyAlignment="1" applyBorder="1" applyFont="1">
      <alignment shrinkToFit="0" vertical="center" wrapText="1"/>
    </xf>
    <xf borderId="2" fillId="6" fontId="7" numFmtId="0" xfId="0" applyAlignment="1" applyBorder="1" applyFont="1">
      <alignment shrinkToFit="0" vertical="center" wrapText="1"/>
    </xf>
    <xf borderId="32" fillId="0" fontId="10" numFmtId="0" xfId="0" applyAlignment="1" applyBorder="1" applyFont="1">
      <alignment shrinkToFit="0" vertical="center" wrapText="1"/>
    </xf>
    <xf borderId="33" fillId="0" fontId="4" numFmtId="0" xfId="0" applyBorder="1" applyFont="1"/>
    <xf borderId="25" fillId="3" fontId="6" numFmtId="164" xfId="0" applyAlignment="1" applyBorder="1" applyFont="1" applyNumberFormat="1">
      <alignment readingOrder="0" shrinkToFit="0" vertical="center" wrapText="1"/>
    </xf>
    <xf borderId="34" fillId="0" fontId="10" numFmtId="0" xfId="0" applyAlignment="1" applyBorder="1" applyFont="1">
      <alignment shrinkToFit="0" vertical="center" wrapText="1"/>
    </xf>
    <xf borderId="35" fillId="0" fontId="4" numFmtId="0" xfId="0" applyBorder="1" applyFont="1"/>
    <xf borderId="19" fillId="0" fontId="2" numFmtId="0" xfId="0" applyAlignment="1" applyBorder="1" applyFont="1">
      <alignment horizontal="right" shrinkToFit="0" vertical="center" wrapText="1"/>
    </xf>
    <xf borderId="29" fillId="2" fontId="6" numFmtId="164" xfId="0" applyAlignment="1" applyBorder="1" applyFont="1" applyNumberFormat="1">
      <alignment shrinkToFit="0" vertical="center" wrapText="1"/>
    </xf>
    <xf borderId="0" fillId="0" fontId="2" numFmtId="0" xfId="0" applyAlignment="1" applyFont="1">
      <alignment horizontal="right" shrinkToFit="0" vertical="center" wrapText="1"/>
    </xf>
    <xf borderId="30" fillId="3" fontId="6" numFmtId="164" xfId="0" applyAlignment="1" applyBorder="1" applyFont="1" applyNumberFormat="1">
      <alignment shrinkToFit="0" vertical="center" wrapText="1"/>
    </xf>
    <xf borderId="36" fillId="0" fontId="19" numFmtId="0" xfId="0" applyAlignment="1" applyBorder="1" applyFont="1">
      <alignment horizontal="center"/>
    </xf>
    <xf borderId="37" fillId="0" fontId="4" numFmtId="0" xfId="0" applyBorder="1" applyFont="1"/>
    <xf borderId="12" fillId="2" fontId="6" numFmtId="164" xfId="0" applyAlignment="1" applyBorder="1" applyFont="1" applyNumberFormat="1">
      <alignment shrinkToFit="0" vertical="center" wrapText="1"/>
    </xf>
    <xf borderId="0" fillId="0" fontId="7" numFmtId="0" xfId="0" applyAlignment="1" applyFont="1">
      <alignment vertical="center"/>
    </xf>
    <xf borderId="23" fillId="2" fontId="6" numFmtId="165" xfId="0" applyAlignment="1" applyBorder="1" applyFont="1" applyNumberFormat="1">
      <alignment shrinkToFit="0" vertical="center" wrapText="1"/>
    </xf>
    <xf borderId="26" fillId="2" fontId="6" numFmtId="165" xfId="0" applyAlignment="1" applyBorder="1" applyFont="1" applyNumberFormat="1">
      <alignment shrinkToFit="0" vertical="center" wrapText="1"/>
    </xf>
    <xf borderId="26" fillId="2" fontId="6" numFmtId="164" xfId="0" applyAlignment="1" applyBorder="1" applyFont="1" applyNumberFormat="1">
      <alignment shrinkToFit="0" vertical="center" wrapText="1"/>
    </xf>
    <xf borderId="38" fillId="0" fontId="4" numFmtId="0" xfId="0" applyBorder="1" applyFont="1"/>
    <xf borderId="12" fillId="2" fontId="6" numFmtId="165" xfId="0" applyAlignment="1" applyBorder="1" applyFont="1" applyNumberFormat="1">
      <alignment shrinkToFit="0" vertical="center" wrapText="1"/>
    </xf>
    <xf borderId="16" fillId="0" fontId="18" numFmtId="0" xfId="0" applyAlignment="1" applyBorder="1" applyFont="1">
      <alignment shrinkToFit="0" vertical="center" wrapText="1"/>
    </xf>
    <xf borderId="17" fillId="4" fontId="10" numFmtId="0" xfId="0" applyAlignment="1" applyBorder="1" applyFont="1">
      <alignment shrinkToFit="0" vertical="center" wrapText="1"/>
    </xf>
    <xf borderId="20" fillId="0" fontId="10" numFmtId="0" xfId="0" applyAlignment="1" applyBorder="1" applyFont="1">
      <alignment horizontal="left" shrinkToFit="0" vertical="center" wrapText="1"/>
    </xf>
    <xf borderId="0" fillId="0" fontId="10" numFmtId="0" xfId="0" applyAlignment="1" applyFont="1">
      <alignment horizontal="left" shrinkToFit="0" vertical="center" wrapText="1"/>
    </xf>
    <xf borderId="1" fillId="0" fontId="10" numFmtId="0" xfId="0" applyAlignment="1" applyBorder="1" applyFont="1">
      <alignment horizontal="left" shrinkToFit="0" vertical="center" wrapText="1"/>
    </xf>
    <xf borderId="25" fillId="7" fontId="10" numFmtId="0" xfId="0" applyAlignment="1" applyBorder="1" applyFill="1" applyFont="1">
      <alignment horizontal="right" shrinkToFit="0" vertical="center" wrapText="1"/>
    </xf>
    <xf borderId="39" fillId="6" fontId="6" numFmtId="166" xfId="0" applyAlignment="1" applyBorder="1" applyFont="1" applyNumberFormat="1">
      <alignment horizontal="left" shrinkToFit="0" vertical="center" wrapText="1"/>
    </xf>
    <xf borderId="26" fillId="2" fontId="19" numFmtId="0" xfId="0" applyBorder="1" applyFont="1"/>
    <xf borderId="1" fillId="0" fontId="18" numFmtId="0" xfId="0" applyAlignment="1" applyBorder="1" applyFont="1">
      <alignment shrinkToFit="0" vertical="center" wrapText="1"/>
    </xf>
    <xf borderId="17" fillId="4" fontId="15" numFmtId="0" xfId="0" applyAlignment="1" applyBorder="1" applyFont="1">
      <alignment horizontal="left" shrinkToFit="0" vertical="center" wrapText="1"/>
    </xf>
    <xf borderId="0" fillId="0" fontId="19" numFmtId="166" xfId="0" applyAlignment="1" applyFont="1" applyNumberFormat="1">
      <alignment horizontal="left"/>
    </xf>
    <xf borderId="30" fillId="4" fontId="15" numFmtId="0" xfId="0" applyAlignment="1" applyBorder="1" applyFont="1">
      <alignment shrinkToFit="0" vertical="center" wrapText="1"/>
    </xf>
    <xf borderId="40" fillId="3" fontId="6" numFmtId="164" xfId="0" applyAlignment="1" applyBorder="1" applyFont="1" applyNumberFormat="1">
      <alignment shrinkToFit="0" vertical="center" wrapText="1"/>
    </xf>
    <xf borderId="41" fillId="0" fontId="4" numFmtId="0" xfId="0" applyBorder="1" applyFont="1"/>
    <xf borderId="30" fillId="4" fontId="15" numFmtId="0" xfId="0" applyAlignment="1" applyBorder="1" applyFont="1">
      <alignment horizontal="left" shrinkToFit="0" vertical="center" wrapText="1"/>
    </xf>
    <xf borderId="20" fillId="0" fontId="10" numFmtId="0" xfId="0" applyAlignment="1" applyBorder="1" applyFont="1">
      <alignment shrinkToFit="0" vertical="center" wrapText="1"/>
    </xf>
    <xf borderId="17" fillId="2" fontId="6" numFmtId="164" xfId="0" applyAlignment="1" applyBorder="1" applyFont="1" applyNumberFormat="1">
      <alignment shrinkToFit="0" vertical="center" wrapText="1"/>
    </xf>
    <xf borderId="0" fillId="0" fontId="10" numFmtId="0" xfId="0" applyAlignment="1" applyFont="1">
      <alignment shrinkToFit="0" vertical="center" wrapText="1"/>
    </xf>
    <xf borderId="0" fillId="0" fontId="5" numFmtId="0" xfId="0" applyAlignment="1" applyFont="1">
      <alignment shrinkToFit="0" vertical="center" wrapText="1"/>
    </xf>
    <xf borderId="0" fillId="0" fontId="5" numFmtId="0" xfId="0" applyAlignment="1" applyFont="1">
      <alignment horizontal="center" shrinkToFit="0" vertical="center" wrapText="1"/>
    </xf>
    <xf borderId="0" fillId="0" fontId="3" numFmtId="0" xfId="0" applyAlignment="1" applyFont="1">
      <alignment horizontal="center" shrinkToFit="0" vertical="center" wrapText="1"/>
    </xf>
    <xf borderId="42" fillId="6" fontId="6" numFmtId="0" xfId="0" applyAlignment="1" applyBorder="1" applyFont="1">
      <alignment shrinkToFit="0" vertical="center" wrapText="1"/>
    </xf>
    <xf borderId="43" fillId="0" fontId="4" numFmtId="0" xfId="0" applyBorder="1" applyFont="1"/>
    <xf borderId="44" fillId="2" fontId="6" numFmtId="164" xfId="0" applyAlignment="1" applyBorder="1" applyFont="1" applyNumberFormat="1">
      <alignment shrinkToFit="0" vertical="center" wrapText="1"/>
    </xf>
    <xf borderId="45" fillId="0" fontId="4" numFmtId="0" xfId="0" applyBorder="1" applyFont="1"/>
    <xf borderId="26" fillId="6" fontId="10" numFmtId="0" xfId="0" applyAlignment="1" applyBorder="1" applyFont="1">
      <alignment horizontal="center" shrinkToFit="0" vertical="center" wrapText="1"/>
    </xf>
    <xf borderId="0" fillId="0" fontId="7" numFmtId="0" xfId="0" applyAlignment="1" applyFont="1">
      <alignment shrinkToFit="0" vertical="center" wrapText="1"/>
    </xf>
    <xf borderId="0" fillId="0" fontId="7" numFmtId="164" xfId="0" applyAlignment="1" applyFont="1" applyNumberFormat="1">
      <alignment shrinkToFit="0" vertical="center" wrapText="1"/>
    </xf>
    <xf borderId="0" fillId="0" fontId="5" numFmtId="0" xfId="0" applyAlignment="1" applyFont="1">
      <alignment horizontal="right" shrinkToFit="0" vertical="center" wrapText="1"/>
    </xf>
    <xf borderId="46" fillId="2" fontId="6" numFmtId="164" xfId="0" applyAlignment="1" applyBorder="1" applyFont="1" applyNumberFormat="1">
      <alignment shrinkToFit="0" vertical="center" wrapText="1"/>
    </xf>
    <xf borderId="47" fillId="0" fontId="4" numFmtId="0" xfId="0" applyBorder="1" applyFont="1"/>
    <xf borderId="48" fillId="0" fontId="4" numFmtId="0" xfId="0" applyBorder="1" applyFont="1"/>
    <xf borderId="0" fillId="0" fontId="19" numFmtId="0" xfId="0" applyAlignment="1" applyFont="1">
      <alignment horizontal="left"/>
    </xf>
    <xf borderId="3" fillId="2" fontId="18" numFmtId="0" xfId="0" applyAlignment="1" applyBorder="1" applyFont="1">
      <alignment horizontal="center" shrinkToFit="0" vertical="center" wrapText="1"/>
    </xf>
    <xf borderId="49" fillId="2" fontId="18" numFmtId="0" xfId="0" applyAlignment="1" applyBorder="1" applyFont="1">
      <alignment horizontal="center" shrinkToFit="0" vertical="center" wrapText="1"/>
    </xf>
    <xf borderId="50" fillId="0" fontId="4" numFmtId="0" xfId="0" applyBorder="1" applyFont="1"/>
    <xf borderId="51" fillId="0" fontId="4" numFmtId="0" xfId="0" applyBorder="1" applyFont="1"/>
    <xf borderId="6" fillId="2" fontId="18" numFmtId="0" xfId="0" applyAlignment="1" applyBorder="1" applyFont="1">
      <alignment horizontal="center" shrinkToFit="0" vertical="center" wrapText="1"/>
    </xf>
    <xf borderId="52" fillId="0" fontId="4" numFmtId="0" xfId="0" applyBorder="1" applyFont="1"/>
    <xf borderId="53" fillId="2" fontId="20" numFmtId="0" xfId="0" applyAlignment="1" applyBorder="1" applyFont="1">
      <alignment horizontal="center" shrinkToFit="0" vertical="center" wrapText="1"/>
    </xf>
    <xf borderId="54" fillId="0" fontId="4" numFmtId="0" xfId="0" applyBorder="1" applyFont="1"/>
    <xf borderId="55" fillId="0" fontId="4" numFmtId="0" xfId="0" applyBorder="1" applyFont="1"/>
    <xf borderId="56" fillId="2" fontId="21" numFmtId="0" xfId="0" applyAlignment="1" applyBorder="1" applyFont="1">
      <alignment horizontal="center" shrinkToFit="0" vertical="center" wrapText="1"/>
    </xf>
    <xf borderId="56" fillId="2" fontId="18" numFmtId="0" xfId="0" applyAlignment="1" applyBorder="1" applyFont="1">
      <alignment horizontal="center" shrinkToFit="0" vertical="center" wrapText="1"/>
    </xf>
    <xf borderId="11" fillId="2" fontId="18" numFmtId="0" xfId="0" applyAlignment="1" applyBorder="1" applyFont="1">
      <alignment horizontal="center" shrinkToFit="0" vertical="center" wrapText="1"/>
    </xf>
    <xf borderId="11" fillId="2" fontId="19" numFmtId="0" xfId="0" applyAlignment="1" applyBorder="1" applyFont="1">
      <alignment shrinkToFit="0" wrapText="1"/>
    </xf>
    <xf borderId="15" fillId="3" fontId="6" numFmtId="0" xfId="0" applyAlignment="1" applyBorder="1" applyFont="1">
      <alignment shrinkToFit="0" vertical="center" wrapText="1"/>
    </xf>
    <xf borderId="11" fillId="2" fontId="6" numFmtId="0" xfId="0" applyAlignment="1" applyBorder="1" applyFont="1">
      <alignment horizontal="center" shrinkToFit="0" vertical="center" wrapText="1"/>
    </xf>
    <xf borderId="12" fillId="3" fontId="6" numFmtId="0" xfId="0" applyAlignment="1" applyBorder="1" applyFont="1">
      <alignment horizontal="center" shrinkToFit="0" vertical="center" wrapText="1"/>
    </xf>
    <xf borderId="11" fillId="3" fontId="6" numFmtId="0" xfId="0" applyAlignment="1" applyBorder="1" applyFont="1">
      <alignment horizontal="center" readingOrder="0" shrinkToFit="0" vertical="center" wrapText="1"/>
    </xf>
    <xf borderId="15" fillId="2" fontId="5" numFmtId="0" xfId="0" applyAlignment="1" applyBorder="1" applyFont="1">
      <alignment shrinkToFit="0" vertical="center" wrapText="1"/>
    </xf>
    <xf borderId="0" fillId="0" fontId="15" numFmtId="0" xfId="0" applyAlignment="1" applyFont="1">
      <alignment vertical="center"/>
    </xf>
    <xf borderId="4" fillId="2" fontId="18" numFmtId="0" xfId="0" applyAlignment="1" applyBorder="1" applyFont="1">
      <alignment horizontal="center" shrinkToFit="0" vertical="center" wrapText="1"/>
    </xf>
    <xf borderId="57" fillId="2" fontId="20" numFmtId="0" xfId="0" applyAlignment="1" applyBorder="1" applyFont="1">
      <alignment horizontal="center" shrinkToFit="0" vertical="center" wrapText="1"/>
    </xf>
    <xf borderId="2" fillId="2" fontId="10" numFmtId="0" xfId="0" applyAlignment="1" applyBorder="1" applyFont="1">
      <alignment horizontal="center" shrinkToFit="0" vertical="center" wrapText="1"/>
    </xf>
    <xf borderId="3" fillId="2" fontId="10" numFmtId="0" xfId="0" applyAlignment="1" applyBorder="1" applyFont="1">
      <alignment horizontal="center" shrinkToFit="0" vertical="center" wrapText="1"/>
    </xf>
    <xf borderId="49" fillId="2" fontId="10" numFmtId="0" xfId="0" applyAlignment="1" applyBorder="1" applyFont="1">
      <alignment horizontal="center" shrinkToFit="0" vertical="center" wrapText="1"/>
    </xf>
    <xf borderId="53" fillId="2" fontId="10" numFmtId="0" xfId="0" applyAlignment="1" applyBorder="1" applyFont="1">
      <alignment horizontal="center" shrinkToFit="0" vertical="center" wrapText="1"/>
    </xf>
    <xf borderId="11" fillId="2" fontId="10" numFmtId="0" xfId="0" applyAlignment="1" applyBorder="1" applyFont="1">
      <alignment horizontal="center" shrinkToFit="0" vertical="center" wrapText="1"/>
    </xf>
    <xf borderId="11" fillId="3" fontId="22" numFmtId="0" xfId="0" applyAlignment="1" applyBorder="1" applyFont="1">
      <alignment shrinkToFit="0" vertical="center" wrapText="1"/>
    </xf>
    <xf borderId="11" fillId="3" fontId="22" numFmtId="0" xfId="0" applyAlignment="1" applyBorder="1" applyFont="1">
      <alignment horizontal="center" shrinkToFit="0" vertical="center" wrapText="1"/>
    </xf>
    <xf borderId="15" fillId="3" fontId="22" numFmtId="0" xfId="0" applyAlignment="1" applyBorder="1" applyFont="1">
      <alignment horizontal="center" shrinkToFit="0" vertical="center" wrapText="1"/>
    </xf>
    <xf borderId="15" fillId="3" fontId="8" numFmtId="0" xfId="0" applyAlignment="1" applyBorder="1" applyFont="1">
      <alignment horizontal="center" shrinkToFit="0" vertical="center" wrapText="1"/>
    </xf>
    <xf borderId="2" fillId="2" fontId="10" numFmtId="0" xfId="0" applyAlignment="1" applyBorder="1" applyFont="1">
      <alignment shrinkToFit="0" vertical="center" wrapText="1"/>
    </xf>
    <xf borderId="6" fillId="2" fontId="23" numFmtId="0" xfId="0" applyAlignment="1" applyBorder="1" applyFont="1">
      <alignment horizontal="center" shrinkToFit="0" vertical="center" wrapText="1"/>
    </xf>
    <xf borderId="3" fillId="2" fontId="10" numFmtId="0" xfId="0" applyAlignment="1" applyBorder="1" applyFont="1">
      <alignment horizontal="center" shrinkToFit="0" textRotation="90" vertical="center" wrapText="1"/>
    </xf>
    <xf borderId="10" fillId="2" fontId="10" numFmtId="0" xfId="0" applyAlignment="1" applyBorder="1" applyFont="1">
      <alignment horizontal="center" shrinkToFit="0" vertical="center" wrapText="1"/>
    </xf>
    <xf borderId="58" fillId="2" fontId="10" numFmtId="0" xfId="0" applyAlignment="1" applyBorder="1" applyFont="1">
      <alignment horizontal="center" shrinkToFit="0" vertical="center" wrapText="1"/>
    </xf>
    <xf borderId="59" fillId="2" fontId="10" numFmtId="0" xfId="0" applyAlignment="1" applyBorder="1" applyFont="1">
      <alignment horizontal="center" shrinkToFit="0" vertical="center" wrapText="1"/>
    </xf>
    <xf borderId="11" fillId="2" fontId="23" numFmtId="0" xfId="0" applyAlignment="1" applyBorder="1" applyFont="1">
      <alignment horizontal="center" shrinkToFit="0" vertical="center" wrapText="1"/>
    </xf>
    <xf borderId="11" fillId="3" fontId="24" numFmtId="0" xfId="0" applyAlignment="1" applyBorder="1" applyFont="1">
      <alignment shrinkToFit="0" vertical="center" wrapText="1"/>
    </xf>
    <xf borderId="60" fillId="3" fontId="6" numFmtId="0" xfId="0" applyAlignment="1" applyBorder="1" applyFont="1">
      <alignment horizontal="center" readingOrder="0" shrinkToFit="0" vertical="center" wrapText="1"/>
    </xf>
    <xf borderId="58" fillId="3" fontId="7" numFmtId="0" xfId="0" applyAlignment="1" applyBorder="1" applyFont="1">
      <alignment shrinkToFit="0" vertical="center" wrapText="1"/>
    </xf>
    <xf borderId="11" fillId="3" fontId="7" numFmtId="0" xfId="0" applyAlignment="1" applyBorder="1" applyFont="1">
      <alignment shrinkToFit="0" vertical="center" wrapText="1"/>
    </xf>
    <xf borderId="59" fillId="3" fontId="7" numFmtId="0" xfId="0" applyAlignment="1" applyBorder="1" applyFont="1">
      <alignment shrinkToFit="0" vertical="center" wrapText="1"/>
    </xf>
    <xf borderId="60" fillId="3" fontId="6" numFmtId="0" xfId="0" applyAlignment="1" applyBorder="1" applyFont="1">
      <alignment shrinkToFit="0" vertical="center" wrapText="1"/>
    </xf>
    <xf borderId="61" fillId="3" fontId="6" numFmtId="0" xfId="0" applyAlignment="1" applyBorder="1" applyFont="1">
      <alignment shrinkToFit="0" vertical="center" wrapText="1"/>
    </xf>
    <xf borderId="21" fillId="3" fontId="6" numFmtId="0" xfId="0" applyAlignment="1" applyBorder="1" applyFont="1">
      <alignment shrinkToFit="0" vertical="center" wrapText="1"/>
    </xf>
    <xf borderId="62" fillId="3" fontId="6" numFmtId="0" xfId="0" applyAlignment="1" applyBorder="1" applyFont="1">
      <alignmen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11" Type="http://schemas.openxmlformats.org/officeDocument/2006/relationships/worksheet" Target="worksheets/sheet8.xml"/><Relationship Id="rId22" Type="http://customschemas.google.com/relationships/workbookmetadata" Target="metadata"/><Relationship Id="rId10" Type="http://schemas.openxmlformats.org/officeDocument/2006/relationships/worksheet" Target="worksheets/sheet7.xml"/><Relationship Id="rId21" Type="http://schemas.openxmlformats.org/officeDocument/2006/relationships/worksheet" Target="worksheets/sheet18.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schemas.openxmlformats.org/officeDocument/2006/relationships/worksheet" Target="worksheets/sheet16.xml"/><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76200</xdr:colOff>
      <xdr:row>0</xdr:row>
      <xdr:rowOff>95250</xdr:rowOff>
    </xdr:from>
    <xdr:ext cx="11068050" cy="6381750"/>
    <xdr:sp>
      <xdr:nvSpPr>
        <xdr:cNvPr id="3" name="Shape 3"/>
        <xdr:cNvSpPr txBox="1"/>
      </xdr:nvSpPr>
      <xdr:spPr>
        <a:xfrm>
          <a:off x="0" y="593888"/>
          <a:ext cx="10692000" cy="6372225"/>
        </a:xfrm>
        <a:prstGeom prst="rect">
          <a:avLst/>
        </a:prstGeom>
        <a:solidFill>
          <a:schemeClr val="lt1"/>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ctr">
            <a:spcBef>
              <a:spcPts val="0"/>
            </a:spcBef>
            <a:spcAft>
              <a:spcPts val="0"/>
            </a:spcAft>
            <a:buNone/>
          </a:pPr>
          <a:r>
            <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rPr b="1" lang="en-US" sz="2000">
              <a:solidFill>
                <a:schemeClr val="dk1"/>
              </a:solidFill>
              <a:latin typeface="Calibri"/>
              <a:ea typeface="Calibri"/>
              <a:cs typeface="Calibri"/>
              <a:sym typeface="Calibri"/>
            </a:rPr>
            <a:t>Food Service Management Company </a:t>
          </a:r>
          <a:br>
            <a:rPr b="1" lang="en-US" sz="2000">
              <a:solidFill>
                <a:schemeClr val="dk1"/>
              </a:solidFill>
              <a:latin typeface="Calibri"/>
              <a:ea typeface="Calibri"/>
              <a:cs typeface="Calibri"/>
              <a:sym typeface="Calibri"/>
            </a:rPr>
          </a:br>
          <a:r>
            <a:rPr b="1" lang="en-US" sz="2000">
              <a:solidFill>
                <a:schemeClr val="dk1"/>
              </a:solidFill>
              <a:latin typeface="Calibri"/>
              <a:ea typeface="Calibri"/>
              <a:cs typeface="Calibri"/>
              <a:sym typeface="Calibri"/>
            </a:rPr>
            <a:t>Cost Reimbursable Template Contract </a:t>
          </a:r>
          <a:endParaRPr sz="1400"/>
        </a:p>
        <a:p>
          <a:pPr indent="0" lvl="0" marL="0" rtl="0" algn="ctr">
            <a:spcBef>
              <a:spcPts val="0"/>
            </a:spcBef>
            <a:spcAft>
              <a:spcPts val="0"/>
            </a:spcAft>
            <a:buNone/>
          </a:pPr>
          <a:r>
            <a:rPr b="1" lang="en-US" sz="2000">
              <a:solidFill>
                <a:schemeClr val="dk1"/>
              </a:solidFill>
              <a:latin typeface="Calibri"/>
              <a:ea typeface="Calibri"/>
              <a:cs typeface="Calibri"/>
              <a:sym typeface="Calibri"/>
            </a:rPr>
            <a:t>Wisconsin Department of Public Instruction</a:t>
          </a:r>
          <a:endParaRPr sz="2000">
            <a:solidFill>
              <a:schemeClr val="dk1"/>
            </a:solidFill>
            <a:latin typeface="Calibri"/>
            <a:ea typeface="Calibri"/>
            <a:cs typeface="Calibri"/>
            <a:sym typeface="Calibri"/>
          </a:endParaRPr>
        </a:p>
        <a:p>
          <a:pPr indent="0" lvl="0" marL="0" rtl="0" algn="ctr">
            <a:spcBef>
              <a:spcPts val="0"/>
            </a:spcBef>
            <a:spcAft>
              <a:spcPts val="0"/>
            </a:spcAft>
            <a:buNone/>
          </a:pPr>
          <a:r>
            <a:rPr lang="en-US" sz="1100">
              <a:solidFill>
                <a:schemeClr val="dk1"/>
              </a:solidFill>
              <a:latin typeface="Calibri"/>
              <a:ea typeface="Calibri"/>
              <a:cs typeface="Calibri"/>
              <a:sym typeface="Calibri"/>
            </a:rPr>
            <a:t>PI-6306 (Rev. 1/19)  	January 2019</a:t>
          </a:r>
          <a:endParaRPr sz="1400"/>
        </a:p>
        <a:p>
          <a:pPr indent="0" lvl="0" marL="0" rtl="0" algn="ctr">
            <a:spcBef>
              <a:spcPts val="0"/>
            </a:spcBef>
            <a:spcAft>
              <a:spcPts val="0"/>
            </a:spcAft>
            <a:buNone/>
          </a:pPr>
          <a:r>
            <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rPr b="1" lang="en-US" sz="2000">
              <a:solidFill>
                <a:schemeClr val="dk1"/>
              </a:solidFill>
              <a:latin typeface="Calibri"/>
              <a:ea typeface="Calibri"/>
              <a:cs typeface="Calibri"/>
              <a:sym typeface="Calibri"/>
            </a:rPr>
            <a:t>Attachments</a:t>
          </a:r>
          <a:r>
            <a:rPr b="1" lang="en-US" sz="2000">
              <a:solidFill>
                <a:schemeClr val="dk1"/>
              </a:solidFill>
              <a:latin typeface="Calibri"/>
              <a:ea typeface="Calibri"/>
              <a:cs typeface="Calibri"/>
              <a:sym typeface="Calibri"/>
            </a:rPr>
            <a:t> for Siena Catholic Schools</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rPr b="1" lang="en-US" sz="2000">
              <a:solidFill>
                <a:schemeClr val="dk1"/>
              </a:solidFill>
              <a:latin typeface="Calibri"/>
              <a:ea typeface="Calibri"/>
              <a:cs typeface="Calibri"/>
              <a:sym typeface="Calibri"/>
            </a:rPr>
            <a:t>Request for Proposal (RFP)</a:t>
          </a:r>
          <a:endParaRPr sz="1400"/>
        </a:p>
        <a:p>
          <a:pPr indent="0" lvl="0" marL="0" rtl="0" algn="ctr">
            <a:spcBef>
              <a:spcPts val="0"/>
            </a:spcBef>
            <a:spcAft>
              <a:spcPts val="0"/>
            </a:spcAft>
            <a:buNone/>
          </a:pPr>
          <a:r>
            <a:rPr b="1" lang="en-US" sz="2000">
              <a:solidFill>
                <a:schemeClr val="dk1"/>
              </a:solidFill>
              <a:latin typeface="Calibri"/>
              <a:ea typeface="Calibri"/>
              <a:cs typeface="Calibri"/>
              <a:sym typeface="Calibri"/>
            </a:rPr>
            <a:t>Invitation to Submit Proposal for </a:t>
          </a:r>
          <a:br>
            <a:rPr b="1" lang="en-US" sz="2000">
              <a:solidFill>
                <a:schemeClr val="dk1"/>
              </a:solidFill>
              <a:latin typeface="Calibri"/>
              <a:ea typeface="Calibri"/>
              <a:cs typeface="Calibri"/>
              <a:sym typeface="Calibri"/>
            </a:rPr>
          </a:br>
          <a:r>
            <a:rPr b="1" lang="en-US" sz="2000">
              <a:solidFill>
                <a:schemeClr val="dk1"/>
              </a:solidFill>
              <a:latin typeface="Calibri"/>
              <a:ea typeface="Calibri"/>
              <a:cs typeface="Calibri"/>
              <a:sym typeface="Calibri"/>
            </a:rPr>
            <a:t>Food Service Management Company (FSMC)</a:t>
          </a:r>
          <a:endParaRPr sz="1400"/>
        </a:p>
        <a:p>
          <a:pPr indent="0" lvl="0" marL="0" rtl="0" algn="ctr">
            <a:spcBef>
              <a:spcPts val="0"/>
            </a:spcBef>
            <a:spcAft>
              <a:spcPts val="0"/>
            </a:spcAft>
            <a:buNone/>
          </a:pPr>
          <a:r>
            <a:rPr b="1" lang="en-US" sz="2000">
              <a:solidFill>
                <a:schemeClr val="dk1"/>
              </a:solidFill>
              <a:latin typeface="Calibri"/>
              <a:ea typeface="Calibri"/>
              <a:cs typeface="Calibri"/>
              <a:sym typeface="Calibri"/>
            </a:rPr>
            <a:t>Completed sealed proposals must be submitted </a:t>
          </a:r>
          <a:br>
            <a:rPr b="1" lang="en-US" sz="2000">
              <a:solidFill>
                <a:schemeClr val="dk1"/>
              </a:solidFill>
              <a:latin typeface="Calibri"/>
              <a:ea typeface="Calibri"/>
              <a:cs typeface="Calibri"/>
              <a:sym typeface="Calibri"/>
            </a:rPr>
          </a:br>
          <a:endParaRPr b="1" sz="2000">
            <a:solidFill>
              <a:schemeClr val="dk1"/>
            </a:solidFill>
            <a:latin typeface="Calibri"/>
            <a:ea typeface="Calibri"/>
            <a:cs typeface="Calibri"/>
            <a:sym typeface="Calibri"/>
          </a:endParaRPr>
        </a:p>
        <a:p>
          <a:pPr indent="0" lvl="0" marL="0" rtl="0" algn="ctr">
            <a:spcBef>
              <a:spcPts val="0"/>
            </a:spcBef>
            <a:spcAft>
              <a:spcPts val="0"/>
            </a:spcAft>
            <a:buNone/>
          </a:pPr>
          <a:r>
            <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t/>
          </a:r>
          <a:endParaRPr b="1" sz="2000">
            <a:solidFill>
              <a:schemeClr val="dk1"/>
            </a:solidFill>
            <a:latin typeface="Calibri"/>
            <a:ea typeface="Calibri"/>
            <a:cs typeface="Calibri"/>
            <a:sym typeface="Calibri"/>
          </a:endParaRPr>
        </a:p>
        <a:p>
          <a:pPr indent="0" lvl="0" marL="0" rtl="0" algn="ctr">
            <a:spcBef>
              <a:spcPts val="0"/>
            </a:spcBef>
            <a:spcAft>
              <a:spcPts val="0"/>
            </a:spcAft>
            <a:buNone/>
          </a:pPr>
          <a:r>
            <a:rPr b="1" lang="en-US" sz="2000">
              <a:solidFill>
                <a:schemeClr val="dk1"/>
              </a:solidFill>
              <a:latin typeface="Calibri"/>
              <a:ea typeface="Calibri"/>
              <a:cs typeface="Calibri"/>
              <a:sym typeface="Calibri"/>
            </a:rPr>
            <a:t>Read SOLICITATION carefully!</a:t>
          </a:r>
          <a:endParaRPr sz="1400"/>
        </a:p>
        <a:p>
          <a:pPr indent="0" lvl="0" marL="0" rtl="0" algn="l">
            <a:spcBef>
              <a:spcPts val="0"/>
            </a:spcBef>
            <a:spcAft>
              <a:spcPts val="0"/>
            </a:spcAft>
            <a:buNone/>
          </a:pPr>
          <a:r>
            <a:t/>
          </a:r>
          <a:endParaRPr sz="1100"/>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6.14"/>
    <col customWidth="1" min="2" max="2" width="43.0"/>
    <col customWidth="1" min="3" max="3" width="17.71"/>
    <col customWidth="1" min="4" max="26" width="8.71"/>
  </cols>
  <sheetData>
    <row r="1">
      <c r="A1" s="44" t="s">
        <v>143</v>
      </c>
    </row>
    <row r="2">
      <c r="A2" s="2" t="s">
        <v>1</v>
      </c>
    </row>
    <row r="3">
      <c r="A3" s="2" t="s">
        <v>144</v>
      </c>
    </row>
    <row r="4">
      <c r="A4" s="3" t="str">
        <f>'Att. C.1'!A5:G5</f>
        <v>Based on 177 Days of Service</v>
      </c>
      <c r="B4" s="4"/>
      <c r="C4" s="4"/>
    </row>
    <row r="5">
      <c r="A5" s="110" t="s">
        <v>145</v>
      </c>
      <c r="B5" s="111"/>
      <c r="C5" s="74"/>
    </row>
    <row r="6" ht="17.25" customHeight="1">
      <c r="A6" s="112" t="s">
        <v>146</v>
      </c>
      <c r="B6" s="41"/>
      <c r="C6" s="64">
        <v>0.0</v>
      </c>
    </row>
    <row r="7">
      <c r="A7" s="113" t="s">
        <v>134</v>
      </c>
      <c r="C7" s="64">
        <f>'Att. C.3'!B9</f>
        <v>86880.48</v>
      </c>
    </row>
    <row r="8">
      <c r="A8" s="113" t="s">
        <v>135</v>
      </c>
      <c r="C8" s="64">
        <f>'Att. C.3'!B10</f>
        <v>0</v>
      </c>
    </row>
    <row r="9">
      <c r="A9" s="114" t="s">
        <v>147</v>
      </c>
      <c r="B9" s="4"/>
      <c r="C9" s="64">
        <v>15566.64</v>
      </c>
    </row>
    <row r="10">
      <c r="A10" s="115" t="s">
        <v>148</v>
      </c>
      <c r="B10" s="116">
        <f>SUM(C6:C9)</f>
        <v>102447.12</v>
      </c>
      <c r="C10" s="117"/>
    </row>
    <row r="11">
      <c r="A11" s="118" t="s">
        <v>149</v>
      </c>
      <c r="B11" s="119"/>
      <c r="C11" s="74"/>
    </row>
    <row r="12" ht="45.0" customHeight="1">
      <c r="A12" s="112" t="s">
        <v>150</v>
      </c>
      <c r="B12" s="41"/>
      <c r="C12" s="64">
        <v>0.0</v>
      </c>
      <c r="F12" s="120"/>
    </row>
    <row r="13">
      <c r="A13" s="114" t="s">
        <v>151</v>
      </c>
      <c r="B13" s="4"/>
      <c r="C13" s="64">
        <v>0.0</v>
      </c>
    </row>
    <row r="14">
      <c r="A14" s="115" t="s">
        <v>152</v>
      </c>
      <c r="B14" s="116">
        <f>SUM(C12:C13)</f>
        <v>0</v>
      </c>
      <c r="C14" s="117"/>
    </row>
    <row r="15">
      <c r="A15" s="118" t="s">
        <v>153</v>
      </c>
      <c r="B15" s="121"/>
      <c r="C15" s="121"/>
    </row>
    <row r="16" ht="22.5" customHeight="1">
      <c r="A16" s="112" t="s">
        <v>154</v>
      </c>
      <c r="B16" s="41"/>
      <c r="C16" s="122">
        <v>0.0</v>
      </c>
    </row>
    <row r="17" ht="22.5" customHeight="1">
      <c r="A17" s="114" t="s">
        <v>155</v>
      </c>
      <c r="B17" s="4"/>
      <c r="C17" s="123"/>
    </row>
    <row r="18">
      <c r="A18" s="118" t="s">
        <v>156</v>
      </c>
      <c r="B18" s="119"/>
      <c r="C18" s="74"/>
    </row>
    <row r="19" ht="33.75" customHeight="1">
      <c r="A19" s="75" t="s">
        <v>157</v>
      </c>
      <c r="B19" s="24"/>
      <c r="C19" s="64">
        <v>0.0</v>
      </c>
    </row>
    <row r="20">
      <c r="A20" s="110" t="s">
        <v>158</v>
      </c>
      <c r="B20" s="119"/>
      <c r="C20" s="74"/>
    </row>
    <row r="21" ht="45.0" customHeight="1">
      <c r="A21" s="112" t="s">
        <v>159</v>
      </c>
      <c r="B21" s="41"/>
      <c r="C21" s="122">
        <v>0.0</v>
      </c>
    </row>
    <row r="22" ht="15.75" customHeight="1">
      <c r="A22" s="61" t="s">
        <v>160</v>
      </c>
      <c r="B22" s="4"/>
      <c r="C22" s="123"/>
    </row>
    <row r="23" ht="15.75" customHeight="1">
      <c r="A23" s="118" t="s">
        <v>161</v>
      </c>
      <c r="B23" s="119"/>
      <c r="C23" s="74"/>
    </row>
    <row r="24" ht="27.75" customHeight="1">
      <c r="A24" s="75" t="s">
        <v>162</v>
      </c>
      <c r="B24" s="24"/>
      <c r="C24" s="64">
        <v>0.0</v>
      </c>
    </row>
    <row r="25" ht="15.75" customHeight="1">
      <c r="A25" s="118" t="s">
        <v>163</v>
      </c>
      <c r="B25" s="119"/>
      <c r="C25" s="74"/>
    </row>
    <row r="26" ht="22.5" customHeight="1">
      <c r="A26" s="112" t="s">
        <v>164</v>
      </c>
      <c r="B26" s="41"/>
      <c r="C26" s="122">
        <v>0.0</v>
      </c>
    </row>
    <row r="27" ht="22.5" customHeight="1">
      <c r="A27" s="114" t="s">
        <v>165</v>
      </c>
      <c r="B27" s="4"/>
      <c r="C27" s="123"/>
    </row>
    <row r="28" ht="23.25" customHeight="1">
      <c r="A28" s="110" t="s">
        <v>166</v>
      </c>
      <c r="B28" s="24"/>
      <c r="C28" s="124"/>
    </row>
    <row r="29" ht="15.75" customHeight="1">
      <c r="A29" s="112" t="s">
        <v>167</v>
      </c>
      <c r="B29" s="41"/>
      <c r="C29" s="122">
        <v>0.0</v>
      </c>
    </row>
    <row r="30" ht="15.75" customHeight="1">
      <c r="A30" s="114" t="s">
        <v>168</v>
      </c>
      <c r="B30" s="4"/>
      <c r="C30" s="123"/>
    </row>
    <row r="31" ht="15.75" customHeight="1">
      <c r="A31" s="118" t="s">
        <v>169</v>
      </c>
      <c r="B31" s="119"/>
      <c r="C31" s="74"/>
    </row>
    <row r="32" ht="15.75" customHeight="1">
      <c r="A32" s="112" t="s">
        <v>170</v>
      </c>
      <c r="B32" s="41"/>
      <c r="C32" s="122">
        <v>0.0</v>
      </c>
    </row>
    <row r="33" ht="15.75" customHeight="1">
      <c r="A33" s="114" t="s">
        <v>171</v>
      </c>
      <c r="B33" s="4"/>
      <c r="C33" s="123"/>
    </row>
    <row r="34" ht="22.5" customHeight="1">
      <c r="A34" s="28" t="s">
        <v>172</v>
      </c>
      <c r="B34" s="24"/>
      <c r="C34" s="124"/>
    </row>
    <row r="35" ht="22.5" customHeight="1">
      <c r="A35" s="112" t="s">
        <v>173</v>
      </c>
      <c r="B35" s="41"/>
      <c r="C35" s="122">
        <v>0.0</v>
      </c>
    </row>
    <row r="36" ht="15.75" customHeight="1">
      <c r="A36" s="114" t="s">
        <v>174</v>
      </c>
      <c r="B36" s="4"/>
      <c r="C36" s="123"/>
    </row>
    <row r="37" ht="15.75" customHeight="1">
      <c r="A37" s="69" t="s">
        <v>175</v>
      </c>
      <c r="B37" s="119"/>
      <c r="C37" s="74"/>
    </row>
    <row r="38" ht="15.75" customHeight="1">
      <c r="A38" s="112" t="s">
        <v>176</v>
      </c>
      <c r="B38" s="41"/>
      <c r="C38" s="122">
        <v>0.0</v>
      </c>
    </row>
    <row r="39" ht="15.75" customHeight="1">
      <c r="A39" s="114" t="s">
        <v>171</v>
      </c>
      <c r="B39" s="4"/>
      <c r="C39" s="123"/>
    </row>
    <row r="40" ht="15.75" customHeight="1">
      <c r="A40" s="119"/>
      <c r="B40" s="24"/>
      <c r="C40" s="74"/>
    </row>
    <row r="41" ht="15.75" customHeight="1">
      <c r="A41" s="78" t="s">
        <v>177</v>
      </c>
      <c r="B41" s="24"/>
      <c r="C41" s="98">
        <f>SUM(C6:C9,C12:C13,C16,C19,C21,C24,C26,C29,C32,C35,C38)</f>
        <v>102447.12</v>
      </c>
    </row>
    <row r="42" ht="15.75" customHeight="1">
      <c r="A42" s="32"/>
      <c r="B42" s="32"/>
      <c r="C42" s="32"/>
    </row>
    <row r="43" ht="15.75" customHeight="1">
      <c r="A43" s="104"/>
    </row>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5">
    <mergeCell ref="A1:C1"/>
    <mergeCell ref="A2:C2"/>
    <mergeCell ref="A3:C3"/>
    <mergeCell ref="A4:C4"/>
    <mergeCell ref="B5:C5"/>
    <mergeCell ref="A6:B6"/>
    <mergeCell ref="A7:B7"/>
    <mergeCell ref="A8:B8"/>
    <mergeCell ref="A9:B9"/>
    <mergeCell ref="B11:C11"/>
    <mergeCell ref="A12:B12"/>
    <mergeCell ref="A13:B13"/>
    <mergeCell ref="A16:B16"/>
    <mergeCell ref="C16:C17"/>
    <mergeCell ref="A17:B17"/>
    <mergeCell ref="B18:C18"/>
    <mergeCell ref="A19:B19"/>
    <mergeCell ref="B20:C20"/>
    <mergeCell ref="A21:B21"/>
    <mergeCell ref="C21:C22"/>
    <mergeCell ref="A22:B22"/>
    <mergeCell ref="C26:C27"/>
    <mergeCell ref="C29:C30"/>
    <mergeCell ref="B23:C23"/>
    <mergeCell ref="A24:B24"/>
    <mergeCell ref="B25:C25"/>
    <mergeCell ref="A26:B26"/>
    <mergeCell ref="A27:B27"/>
    <mergeCell ref="A28:B28"/>
    <mergeCell ref="A29:B29"/>
    <mergeCell ref="A35:B35"/>
    <mergeCell ref="A36:B36"/>
    <mergeCell ref="B37:C37"/>
    <mergeCell ref="A38:B38"/>
    <mergeCell ref="C38:C39"/>
    <mergeCell ref="A39:B39"/>
    <mergeCell ref="A40:C40"/>
    <mergeCell ref="A41:B41"/>
    <mergeCell ref="A30:B30"/>
    <mergeCell ref="B31:C31"/>
    <mergeCell ref="A32:B32"/>
    <mergeCell ref="C32:C33"/>
    <mergeCell ref="A33:B33"/>
    <mergeCell ref="A34:B34"/>
    <mergeCell ref="C35:C36"/>
  </mergeCells>
  <printOptions/>
  <pageMargins bottom="0.75" footer="0.0" header="0.0" left="0.25" right="0.25" top="0.75"/>
  <pageSetup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27.57"/>
    <col customWidth="1" min="2" max="2" width="14.29"/>
    <col customWidth="1" min="3" max="3" width="4.57"/>
    <col customWidth="1" min="4" max="4" width="14.29"/>
    <col customWidth="1" min="5" max="5" width="4.57"/>
    <col customWidth="1" min="6" max="26" width="9.14"/>
  </cols>
  <sheetData>
    <row r="1">
      <c r="A1" s="44" t="s">
        <v>178</v>
      </c>
    </row>
    <row r="2">
      <c r="A2" s="2" t="s">
        <v>1</v>
      </c>
    </row>
    <row r="3">
      <c r="A3" s="2" t="s">
        <v>144</v>
      </c>
    </row>
    <row r="4">
      <c r="A4" s="3" t="str">
        <f>'Att. C.1'!A5:G5</f>
        <v>Based on 177 Days of Service</v>
      </c>
      <c r="B4" s="4"/>
      <c r="C4" s="4"/>
      <c r="D4" s="4"/>
      <c r="E4" s="4"/>
      <c r="F4" s="4"/>
      <c r="G4" s="4"/>
    </row>
    <row r="5">
      <c r="A5" s="125" t="s">
        <v>179</v>
      </c>
      <c r="B5" s="41"/>
      <c r="C5" s="41"/>
      <c r="D5" s="41"/>
      <c r="E5" s="126">
        <f>'Att. C.3'!C17</f>
        <v>1046125.71</v>
      </c>
      <c r="F5" s="24"/>
      <c r="G5" s="74"/>
    </row>
    <row r="6">
      <c r="A6" s="127" t="s">
        <v>180</v>
      </c>
      <c r="E6" s="126">
        <f>'Att. D'!C41</f>
        <v>102447.12</v>
      </c>
      <c r="F6" s="24"/>
      <c r="G6" s="74"/>
    </row>
    <row r="7">
      <c r="A7" s="128" t="s">
        <v>181</v>
      </c>
    </row>
    <row r="8">
      <c r="A8" s="127"/>
      <c r="B8" s="129" t="s">
        <v>182</v>
      </c>
      <c r="C8" s="130"/>
      <c r="D8" s="129" t="s">
        <v>183</v>
      </c>
      <c r="E8" s="130"/>
      <c r="F8" s="131"/>
      <c r="G8" s="132"/>
    </row>
    <row r="9">
      <c r="A9" s="113" t="s">
        <v>184</v>
      </c>
      <c r="B9" s="62"/>
      <c r="C9" s="130" t="s">
        <v>82</v>
      </c>
      <c r="D9" s="64">
        <v>0.0</v>
      </c>
      <c r="E9" s="130" t="s">
        <v>83</v>
      </c>
      <c r="F9" s="126">
        <f t="shared" ref="F9:F10" si="1">B9*D9</f>
        <v>0</v>
      </c>
      <c r="G9" s="74"/>
    </row>
    <row r="10">
      <c r="A10" s="113" t="s">
        <v>185</v>
      </c>
      <c r="B10" s="62"/>
      <c r="C10" s="130" t="s">
        <v>82</v>
      </c>
      <c r="D10" s="64">
        <v>0.0</v>
      </c>
      <c r="E10" s="130" t="s">
        <v>83</v>
      </c>
      <c r="F10" s="133">
        <f t="shared" si="1"/>
        <v>0</v>
      </c>
      <c r="G10" s="134"/>
    </row>
    <row r="11">
      <c r="A11" s="113"/>
      <c r="B11" s="129" t="s">
        <v>186</v>
      </c>
      <c r="C11" s="130"/>
      <c r="D11" s="135"/>
      <c r="E11" s="130"/>
      <c r="F11" s="84"/>
      <c r="G11" s="74"/>
    </row>
    <row r="12">
      <c r="A12" s="113" t="s">
        <v>187</v>
      </c>
      <c r="B12" s="62"/>
      <c r="C12" s="130" t="s">
        <v>82</v>
      </c>
      <c r="D12" s="64">
        <v>0.0</v>
      </c>
      <c r="E12" s="130" t="s">
        <v>83</v>
      </c>
      <c r="F12" s="133">
        <f>B12*D12</f>
        <v>0</v>
      </c>
      <c r="G12" s="134"/>
    </row>
    <row r="13">
      <c r="A13" s="136"/>
      <c r="E13" s="136"/>
    </row>
    <row r="14">
      <c r="A14" s="127" t="s">
        <v>188</v>
      </c>
      <c r="E14" s="126">
        <f>SUM(F9:G10,F12)</f>
        <v>0</v>
      </c>
      <c r="F14" s="24"/>
      <c r="G14" s="74"/>
    </row>
    <row r="15">
      <c r="A15" s="137"/>
    </row>
    <row r="16">
      <c r="A16" s="138" t="s">
        <v>189</v>
      </c>
      <c r="E16" s="139">
        <f>E5-E6-'Att. E'!TotalFixedFee</f>
        <v>943678.59</v>
      </c>
      <c r="F16" s="140"/>
      <c r="G16" s="141"/>
    </row>
    <row r="17">
      <c r="A17" s="136"/>
      <c r="G17" s="136"/>
    </row>
    <row r="18">
      <c r="A18" s="32"/>
      <c r="B18" s="32"/>
      <c r="C18" s="32"/>
      <c r="D18" s="32"/>
      <c r="E18" s="32"/>
      <c r="F18" s="32"/>
      <c r="G18" s="32"/>
    </row>
    <row r="19" ht="60.0" customHeight="1">
      <c r="A19" s="113" t="s">
        <v>190</v>
      </c>
      <c r="H19" s="142"/>
      <c r="I19" s="142"/>
      <c r="J19" s="142"/>
      <c r="K19" s="142"/>
      <c r="L19" s="142"/>
      <c r="M19" s="142"/>
      <c r="N19" s="142"/>
      <c r="O19" s="142"/>
      <c r="P19" s="142"/>
      <c r="Q19" s="142"/>
      <c r="R19" s="142"/>
      <c r="S19" s="142"/>
      <c r="T19" s="142"/>
      <c r="U19" s="142"/>
      <c r="V19" s="142"/>
      <c r="W19" s="142"/>
      <c r="X19" s="142"/>
      <c r="Y19" s="142"/>
      <c r="Z19" s="142"/>
    </row>
    <row r="20">
      <c r="A20" s="104"/>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G1"/>
    <mergeCell ref="A2:G2"/>
    <mergeCell ref="A3:G3"/>
    <mergeCell ref="A4:G4"/>
    <mergeCell ref="A5:D5"/>
    <mergeCell ref="E5:G5"/>
    <mergeCell ref="E6:G6"/>
    <mergeCell ref="A6:D6"/>
    <mergeCell ref="A7:G7"/>
    <mergeCell ref="F8:G8"/>
    <mergeCell ref="F9:G9"/>
    <mergeCell ref="F10:G10"/>
    <mergeCell ref="F11:G11"/>
    <mergeCell ref="F12:G12"/>
    <mergeCell ref="A17:F17"/>
    <mergeCell ref="A19:G19"/>
    <mergeCell ref="A13:D13"/>
    <mergeCell ref="E13:G13"/>
    <mergeCell ref="A14:D14"/>
    <mergeCell ref="E14:G14"/>
    <mergeCell ref="A15:G15"/>
    <mergeCell ref="A16:D16"/>
    <mergeCell ref="E16:G16"/>
  </mergeCells>
  <printOptions/>
  <pageMargins bottom="0.75" footer="0.0" header="0.0" left="0.7" right="0.7" top="0.75"/>
  <pageSetup orientation="portrait"/>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2.29"/>
    <col customWidth="1" min="2" max="10" width="13.86"/>
    <col customWidth="1" min="11" max="26" width="8.71"/>
  </cols>
  <sheetData>
    <row r="1">
      <c r="A1" s="44" t="s">
        <v>191</v>
      </c>
    </row>
    <row r="2">
      <c r="A2" s="44" t="s">
        <v>192</v>
      </c>
    </row>
    <row r="3">
      <c r="A3" s="2" t="s">
        <v>92</v>
      </c>
    </row>
    <row r="4">
      <c r="A4" s="89" t="s">
        <v>193</v>
      </c>
      <c r="B4" s="4"/>
      <c r="C4" s="4"/>
      <c r="D4" s="4"/>
      <c r="E4" s="4"/>
      <c r="F4" s="4"/>
      <c r="G4" s="4"/>
      <c r="H4" s="4"/>
      <c r="I4" s="4"/>
      <c r="J4" s="4"/>
    </row>
    <row r="5">
      <c r="A5" s="143" t="s">
        <v>3</v>
      </c>
      <c r="B5" s="143" t="s">
        <v>194</v>
      </c>
      <c r="C5" s="144" t="s">
        <v>195</v>
      </c>
      <c r="D5" s="145"/>
      <c r="E5" s="146"/>
      <c r="F5" s="144" t="s">
        <v>196</v>
      </c>
      <c r="G5" s="145"/>
      <c r="H5" s="146"/>
      <c r="I5" s="143" t="s">
        <v>197</v>
      </c>
      <c r="J5" s="147" t="s">
        <v>104</v>
      </c>
    </row>
    <row r="6">
      <c r="A6" s="148"/>
      <c r="B6" s="148"/>
      <c r="C6" s="149" t="s">
        <v>198</v>
      </c>
      <c r="D6" s="150"/>
      <c r="E6" s="151"/>
      <c r="F6" s="149" t="s">
        <v>199</v>
      </c>
      <c r="G6" s="150"/>
      <c r="H6" s="151"/>
      <c r="I6" s="148"/>
      <c r="J6" s="152" t="s">
        <v>200</v>
      </c>
    </row>
    <row r="7">
      <c r="A7" s="148"/>
      <c r="B7" s="148"/>
      <c r="C7" s="149" t="s">
        <v>198</v>
      </c>
      <c r="D7" s="150"/>
      <c r="E7" s="151"/>
      <c r="F7" s="149" t="s">
        <v>201</v>
      </c>
      <c r="G7" s="150"/>
      <c r="H7" s="151"/>
      <c r="I7" s="148"/>
      <c r="J7" s="153" t="s">
        <v>202</v>
      </c>
    </row>
    <row r="8">
      <c r="A8" s="11"/>
      <c r="B8" s="11"/>
      <c r="C8" s="154" t="s">
        <v>109</v>
      </c>
      <c r="D8" s="154" t="s">
        <v>203</v>
      </c>
      <c r="E8" s="154" t="s">
        <v>204</v>
      </c>
      <c r="F8" s="154" t="s">
        <v>109</v>
      </c>
      <c r="G8" s="154" t="s">
        <v>203</v>
      </c>
      <c r="H8" s="154" t="s">
        <v>204</v>
      </c>
      <c r="I8" s="11"/>
      <c r="J8" s="155"/>
    </row>
    <row r="9">
      <c r="A9" s="156" t="s">
        <v>205</v>
      </c>
      <c r="B9" s="17">
        <v>461.0</v>
      </c>
      <c r="C9" s="17">
        <v>230.0</v>
      </c>
      <c r="D9" s="17"/>
      <c r="E9" s="17">
        <v>167.0</v>
      </c>
      <c r="F9" s="17">
        <v>241.0</v>
      </c>
      <c r="G9" s="17"/>
      <c r="H9" s="17">
        <v>70.0</v>
      </c>
      <c r="I9" s="157">
        <f t="shared" ref="I9:I28" si="1">SUM(F9:H9)</f>
        <v>311</v>
      </c>
      <c r="J9" s="158" t="s">
        <v>25</v>
      </c>
    </row>
    <row r="10">
      <c r="A10" s="156" t="s">
        <v>18</v>
      </c>
      <c r="B10" s="17">
        <v>224.0</v>
      </c>
      <c r="C10" s="17">
        <v>127.0</v>
      </c>
      <c r="D10" s="17"/>
      <c r="E10" s="17">
        <v>69.0</v>
      </c>
      <c r="F10" s="17">
        <v>129.0</v>
      </c>
      <c r="G10" s="17" t="s">
        <v>25</v>
      </c>
      <c r="H10" s="17">
        <v>38.0</v>
      </c>
      <c r="I10" s="157">
        <f t="shared" si="1"/>
        <v>167</v>
      </c>
      <c r="J10" s="158" t="s">
        <v>25</v>
      </c>
    </row>
    <row r="11">
      <c r="A11" s="156" t="s">
        <v>206</v>
      </c>
      <c r="B11" s="17">
        <v>226.0</v>
      </c>
      <c r="C11" s="17">
        <v>143.0</v>
      </c>
      <c r="D11" s="17"/>
      <c r="E11" s="17">
        <v>63.0</v>
      </c>
      <c r="F11" s="17">
        <v>122.0</v>
      </c>
      <c r="G11" s="17" t="s">
        <v>25</v>
      </c>
      <c r="H11" s="17">
        <v>36.0</v>
      </c>
      <c r="I11" s="157">
        <f t="shared" si="1"/>
        <v>158</v>
      </c>
      <c r="J11" s="158" t="s">
        <v>25</v>
      </c>
    </row>
    <row r="12">
      <c r="A12" s="156" t="s">
        <v>20</v>
      </c>
      <c r="B12" s="17">
        <v>228.0</v>
      </c>
      <c r="C12" s="17">
        <v>122.0</v>
      </c>
      <c r="D12" s="17"/>
      <c r="E12" s="17">
        <v>91.0</v>
      </c>
      <c r="F12" s="17">
        <v>118.0</v>
      </c>
      <c r="G12" s="17" t="s">
        <v>25</v>
      </c>
      <c r="H12" s="17">
        <f>153-118</f>
        <v>35</v>
      </c>
      <c r="I12" s="157">
        <f t="shared" si="1"/>
        <v>153</v>
      </c>
      <c r="J12" s="158" t="s">
        <v>25</v>
      </c>
    </row>
    <row r="13">
      <c r="A13" s="156" t="s">
        <v>21</v>
      </c>
      <c r="B13" s="17">
        <v>195.0</v>
      </c>
      <c r="C13" s="17">
        <v>47.0</v>
      </c>
      <c r="D13" s="17">
        <v>17.0</v>
      </c>
      <c r="E13" s="17">
        <v>136.0</v>
      </c>
      <c r="F13" s="17">
        <v>29.0</v>
      </c>
      <c r="G13" s="17">
        <v>5.0</v>
      </c>
      <c r="H13" s="17">
        <f>102-29-5</f>
        <v>68</v>
      </c>
      <c r="I13" s="157">
        <f t="shared" si="1"/>
        <v>102</v>
      </c>
      <c r="J13" s="158" t="s">
        <v>25</v>
      </c>
    </row>
    <row r="14">
      <c r="A14" s="156" t="s">
        <v>23</v>
      </c>
      <c r="B14" s="17">
        <v>217.0</v>
      </c>
      <c r="C14" s="17">
        <v>51.0</v>
      </c>
      <c r="D14" s="17">
        <v>14.0</v>
      </c>
      <c r="E14" s="17">
        <v>158.0</v>
      </c>
      <c r="F14" s="17">
        <v>71.0</v>
      </c>
      <c r="G14" s="17">
        <v>9.0</v>
      </c>
      <c r="H14" s="17">
        <f>112-F14-G14</f>
        <v>32</v>
      </c>
      <c r="I14" s="157">
        <f t="shared" si="1"/>
        <v>112</v>
      </c>
      <c r="J14" s="158" t="s">
        <v>25</v>
      </c>
    </row>
    <row r="15">
      <c r="A15" s="156" t="s">
        <v>207</v>
      </c>
      <c r="B15" s="17">
        <v>100.0</v>
      </c>
      <c r="C15" s="159">
        <v>39.0</v>
      </c>
      <c r="D15" s="159">
        <v>8.0</v>
      </c>
      <c r="E15" s="159">
        <v>25.0</v>
      </c>
      <c r="F15" s="17">
        <v>33.0</v>
      </c>
      <c r="G15" s="17">
        <v>2.0</v>
      </c>
      <c r="H15" s="17">
        <v>17.0</v>
      </c>
      <c r="I15" s="157">
        <f t="shared" si="1"/>
        <v>52</v>
      </c>
      <c r="J15" s="158" t="s">
        <v>25</v>
      </c>
    </row>
    <row r="16">
      <c r="A16" s="156" t="s">
        <v>25</v>
      </c>
      <c r="B16" s="17" t="s">
        <v>25</v>
      </c>
      <c r="C16" s="17" t="s">
        <v>25</v>
      </c>
      <c r="D16" s="17" t="s">
        <v>25</v>
      </c>
      <c r="E16" s="17" t="s">
        <v>25</v>
      </c>
      <c r="F16" s="17" t="s">
        <v>25</v>
      </c>
      <c r="G16" s="17" t="s">
        <v>25</v>
      </c>
      <c r="H16" s="17" t="s">
        <v>25</v>
      </c>
      <c r="I16" s="157">
        <f t="shared" si="1"/>
        <v>0</v>
      </c>
      <c r="J16" s="158" t="s">
        <v>25</v>
      </c>
    </row>
    <row r="17">
      <c r="A17" s="156" t="s">
        <v>25</v>
      </c>
      <c r="B17" s="17" t="s">
        <v>25</v>
      </c>
      <c r="C17" s="17" t="s">
        <v>25</v>
      </c>
      <c r="D17" s="17" t="s">
        <v>25</v>
      </c>
      <c r="E17" s="17" t="s">
        <v>25</v>
      </c>
      <c r="F17" s="17" t="s">
        <v>25</v>
      </c>
      <c r="G17" s="17" t="s">
        <v>25</v>
      </c>
      <c r="H17" s="17" t="s">
        <v>25</v>
      </c>
      <c r="I17" s="157">
        <f t="shared" si="1"/>
        <v>0</v>
      </c>
      <c r="J17" s="158" t="s">
        <v>25</v>
      </c>
    </row>
    <row r="18">
      <c r="A18" s="156" t="s">
        <v>25</v>
      </c>
      <c r="B18" s="17" t="s">
        <v>25</v>
      </c>
      <c r="C18" s="17" t="s">
        <v>25</v>
      </c>
      <c r="D18" s="17" t="s">
        <v>25</v>
      </c>
      <c r="E18" s="17" t="s">
        <v>25</v>
      </c>
      <c r="F18" s="17" t="s">
        <v>25</v>
      </c>
      <c r="G18" s="17" t="s">
        <v>25</v>
      </c>
      <c r="H18" s="17" t="s">
        <v>25</v>
      </c>
      <c r="I18" s="157">
        <f t="shared" si="1"/>
        <v>0</v>
      </c>
      <c r="J18" s="158" t="s">
        <v>25</v>
      </c>
    </row>
    <row r="19">
      <c r="A19" s="156" t="s">
        <v>25</v>
      </c>
      <c r="B19" s="17" t="s">
        <v>25</v>
      </c>
      <c r="C19" s="17" t="s">
        <v>25</v>
      </c>
      <c r="D19" s="17" t="s">
        <v>25</v>
      </c>
      <c r="E19" s="17" t="s">
        <v>25</v>
      </c>
      <c r="F19" s="17" t="s">
        <v>25</v>
      </c>
      <c r="G19" s="17" t="s">
        <v>25</v>
      </c>
      <c r="H19" s="17" t="s">
        <v>25</v>
      </c>
      <c r="I19" s="157">
        <f t="shared" si="1"/>
        <v>0</v>
      </c>
      <c r="J19" s="158" t="s">
        <v>25</v>
      </c>
    </row>
    <row r="20">
      <c r="A20" s="156" t="s">
        <v>25</v>
      </c>
      <c r="B20" s="17" t="s">
        <v>25</v>
      </c>
      <c r="C20" s="17" t="s">
        <v>25</v>
      </c>
      <c r="D20" s="17" t="s">
        <v>25</v>
      </c>
      <c r="E20" s="17" t="s">
        <v>25</v>
      </c>
      <c r="F20" s="17" t="s">
        <v>25</v>
      </c>
      <c r="G20" s="17" t="s">
        <v>25</v>
      </c>
      <c r="H20" s="17" t="s">
        <v>25</v>
      </c>
      <c r="I20" s="157">
        <f t="shared" si="1"/>
        <v>0</v>
      </c>
      <c r="J20" s="158" t="s">
        <v>25</v>
      </c>
    </row>
    <row r="21" ht="15.75" customHeight="1">
      <c r="A21" s="156" t="s">
        <v>25</v>
      </c>
      <c r="B21" s="17" t="s">
        <v>25</v>
      </c>
      <c r="C21" s="17" t="s">
        <v>25</v>
      </c>
      <c r="D21" s="17" t="s">
        <v>25</v>
      </c>
      <c r="E21" s="17" t="s">
        <v>25</v>
      </c>
      <c r="F21" s="17" t="s">
        <v>25</v>
      </c>
      <c r="G21" s="17" t="s">
        <v>25</v>
      </c>
      <c r="H21" s="17" t="s">
        <v>25</v>
      </c>
      <c r="I21" s="157">
        <f t="shared" si="1"/>
        <v>0</v>
      </c>
      <c r="J21" s="158" t="s">
        <v>25</v>
      </c>
    </row>
    <row r="22" ht="15.75" customHeight="1">
      <c r="A22" s="156" t="s">
        <v>25</v>
      </c>
      <c r="B22" s="17" t="s">
        <v>25</v>
      </c>
      <c r="C22" s="17" t="s">
        <v>25</v>
      </c>
      <c r="D22" s="17" t="s">
        <v>25</v>
      </c>
      <c r="E22" s="17" t="s">
        <v>25</v>
      </c>
      <c r="F22" s="17" t="s">
        <v>25</v>
      </c>
      <c r="G22" s="17" t="s">
        <v>25</v>
      </c>
      <c r="H22" s="17" t="s">
        <v>25</v>
      </c>
      <c r="I22" s="157">
        <f t="shared" si="1"/>
        <v>0</v>
      </c>
      <c r="J22" s="158" t="s">
        <v>25</v>
      </c>
    </row>
    <row r="23" ht="15.75" customHeight="1">
      <c r="A23" s="156" t="s">
        <v>25</v>
      </c>
      <c r="B23" s="17" t="s">
        <v>25</v>
      </c>
      <c r="C23" s="17" t="s">
        <v>25</v>
      </c>
      <c r="D23" s="17" t="s">
        <v>25</v>
      </c>
      <c r="E23" s="17" t="s">
        <v>25</v>
      </c>
      <c r="F23" s="17" t="s">
        <v>25</v>
      </c>
      <c r="G23" s="17" t="s">
        <v>25</v>
      </c>
      <c r="H23" s="17" t="s">
        <v>25</v>
      </c>
      <c r="I23" s="157">
        <f t="shared" si="1"/>
        <v>0</v>
      </c>
      <c r="J23" s="158" t="s">
        <v>25</v>
      </c>
    </row>
    <row r="24" ht="15.75" customHeight="1">
      <c r="A24" s="156" t="s">
        <v>25</v>
      </c>
      <c r="B24" s="17" t="s">
        <v>25</v>
      </c>
      <c r="C24" s="17" t="s">
        <v>25</v>
      </c>
      <c r="D24" s="17" t="s">
        <v>25</v>
      </c>
      <c r="E24" s="17" t="s">
        <v>25</v>
      </c>
      <c r="F24" s="17" t="s">
        <v>25</v>
      </c>
      <c r="G24" s="17" t="s">
        <v>25</v>
      </c>
      <c r="H24" s="17" t="s">
        <v>25</v>
      </c>
      <c r="I24" s="157">
        <f t="shared" si="1"/>
        <v>0</v>
      </c>
      <c r="J24" s="158" t="s">
        <v>25</v>
      </c>
    </row>
    <row r="25" ht="15.75" customHeight="1">
      <c r="A25" s="156" t="s">
        <v>25</v>
      </c>
      <c r="B25" s="17" t="s">
        <v>25</v>
      </c>
      <c r="C25" s="17" t="s">
        <v>25</v>
      </c>
      <c r="D25" s="17" t="s">
        <v>25</v>
      </c>
      <c r="E25" s="17" t="s">
        <v>25</v>
      </c>
      <c r="F25" s="17" t="s">
        <v>25</v>
      </c>
      <c r="G25" s="17" t="s">
        <v>25</v>
      </c>
      <c r="H25" s="17" t="s">
        <v>25</v>
      </c>
      <c r="I25" s="157">
        <f t="shared" si="1"/>
        <v>0</v>
      </c>
      <c r="J25" s="158" t="s">
        <v>25</v>
      </c>
    </row>
    <row r="26" ht="15.75" customHeight="1">
      <c r="A26" s="156" t="s">
        <v>25</v>
      </c>
      <c r="B26" s="17" t="s">
        <v>25</v>
      </c>
      <c r="C26" s="17" t="s">
        <v>25</v>
      </c>
      <c r="D26" s="17" t="s">
        <v>25</v>
      </c>
      <c r="E26" s="17" t="s">
        <v>25</v>
      </c>
      <c r="F26" s="17" t="s">
        <v>25</v>
      </c>
      <c r="G26" s="17" t="s">
        <v>25</v>
      </c>
      <c r="H26" s="17" t="s">
        <v>25</v>
      </c>
      <c r="I26" s="157">
        <f t="shared" si="1"/>
        <v>0</v>
      </c>
      <c r="J26" s="158" t="s">
        <v>25</v>
      </c>
    </row>
    <row r="27" ht="15.75" customHeight="1">
      <c r="A27" s="156" t="s">
        <v>25</v>
      </c>
      <c r="B27" s="17" t="s">
        <v>25</v>
      </c>
      <c r="C27" s="17" t="s">
        <v>25</v>
      </c>
      <c r="D27" s="17" t="s">
        <v>25</v>
      </c>
      <c r="E27" s="17" t="s">
        <v>25</v>
      </c>
      <c r="F27" s="17" t="s">
        <v>25</v>
      </c>
      <c r="G27" s="17" t="s">
        <v>25</v>
      </c>
      <c r="H27" s="17" t="s">
        <v>25</v>
      </c>
      <c r="I27" s="157">
        <f t="shared" si="1"/>
        <v>0</v>
      </c>
      <c r="J27" s="158" t="s">
        <v>25</v>
      </c>
    </row>
    <row r="28" ht="15.75" customHeight="1">
      <c r="A28" s="160" t="s">
        <v>46</v>
      </c>
      <c r="B28" s="157">
        <f t="shared" ref="B28:H28" si="2">SUM(B9:B27)</f>
        <v>1651</v>
      </c>
      <c r="C28" s="157">
        <f t="shared" si="2"/>
        <v>759</v>
      </c>
      <c r="D28" s="157">
        <f t="shared" si="2"/>
        <v>39</v>
      </c>
      <c r="E28" s="157">
        <f t="shared" si="2"/>
        <v>709</v>
      </c>
      <c r="F28" s="157">
        <f t="shared" si="2"/>
        <v>743</v>
      </c>
      <c r="G28" s="157">
        <f t="shared" si="2"/>
        <v>16</v>
      </c>
      <c r="H28" s="157">
        <f t="shared" si="2"/>
        <v>296</v>
      </c>
      <c r="I28" s="157">
        <f t="shared" si="1"/>
        <v>1055</v>
      </c>
      <c r="J28" s="157">
        <f>SUM(J9:J27)</f>
        <v>0</v>
      </c>
    </row>
    <row r="29" ht="15.75" customHeight="1">
      <c r="A29" s="161" t="s">
        <v>208</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F5:H5"/>
    <mergeCell ref="I5:I8"/>
    <mergeCell ref="F6:H6"/>
    <mergeCell ref="F7:H7"/>
    <mergeCell ref="C6:E6"/>
    <mergeCell ref="C7:E7"/>
    <mergeCell ref="A1:J1"/>
    <mergeCell ref="A2:J2"/>
    <mergeCell ref="A3:J3"/>
    <mergeCell ref="A4:J4"/>
    <mergeCell ref="A5:A8"/>
    <mergeCell ref="B5:B8"/>
    <mergeCell ref="C5:E5"/>
  </mergeCell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57"/>
    <col customWidth="1" min="2" max="7" width="14.14"/>
    <col customWidth="1" min="8" max="26" width="8.71"/>
  </cols>
  <sheetData>
    <row r="1">
      <c r="A1" s="44" t="s">
        <v>209</v>
      </c>
    </row>
    <row r="2">
      <c r="A2" s="44" t="s">
        <v>210</v>
      </c>
    </row>
    <row r="3">
      <c r="A3" s="2" t="s">
        <v>211</v>
      </c>
    </row>
    <row r="4">
      <c r="A4" s="89" t="s">
        <v>193</v>
      </c>
      <c r="B4" s="4"/>
      <c r="C4" s="4"/>
      <c r="D4" s="4"/>
      <c r="E4" s="4"/>
      <c r="F4" s="4"/>
      <c r="G4" s="4"/>
    </row>
    <row r="5">
      <c r="A5" s="143" t="s">
        <v>3</v>
      </c>
      <c r="B5" s="143" t="s">
        <v>194</v>
      </c>
      <c r="C5" s="144" t="s">
        <v>196</v>
      </c>
      <c r="D5" s="145"/>
      <c r="E5" s="146"/>
      <c r="F5" s="143" t="s">
        <v>197</v>
      </c>
      <c r="G5" s="147" t="s">
        <v>104</v>
      </c>
    </row>
    <row r="6">
      <c r="A6" s="148"/>
      <c r="B6" s="148"/>
      <c r="C6" s="149" t="s">
        <v>199</v>
      </c>
      <c r="D6" s="150"/>
      <c r="E6" s="151"/>
      <c r="F6" s="148"/>
      <c r="G6" s="152" t="s">
        <v>200</v>
      </c>
    </row>
    <row r="7">
      <c r="A7" s="148"/>
      <c r="B7" s="148"/>
      <c r="C7" s="149" t="s">
        <v>201</v>
      </c>
      <c r="D7" s="150"/>
      <c r="E7" s="151"/>
      <c r="F7" s="148"/>
      <c r="G7" s="153" t="s">
        <v>202</v>
      </c>
    </row>
    <row r="8">
      <c r="A8" s="11"/>
      <c r="B8" s="11"/>
      <c r="C8" s="154" t="s">
        <v>109</v>
      </c>
      <c r="D8" s="154" t="s">
        <v>212</v>
      </c>
      <c r="E8" s="154" t="s">
        <v>204</v>
      </c>
      <c r="F8" s="11"/>
      <c r="G8" s="155"/>
    </row>
    <row r="9">
      <c r="A9" s="156" t="s">
        <v>205</v>
      </c>
      <c r="B9" s="17">
        <v>461.0</v>
      </c>
      <c r="C9" s="17">
        <v>121.0</v>
      </c>
      <c r="D9" s="17" t="s">
        <v>25</v>
      </c>
      <c r="E9" s="17">
        <v>34.0</v>
      </c>
      <c r="F9" s="157">
        <f t="shared" ref="F9:F28" si="1">SUM(C9:E9)</f>
        <v>155</v>
      </c>
      <c r="G9" s="158" t="s">
        <v>25</v>
      </c>
    </row>
    <row r="10">
      <c r="A10" s="156" t="s">
        <v>18</v>
      </c>
      <c r="B10" s="17">
        <v>224.0</v>
      </c>
      <c r="C10" s="17">
        <v>76.0</v>
      </c>
      <c r="D10" s="17" t="s">
        <v>25</v>
      </c>
      <c r="E10" s="17">
        <v>22.0</v>
      </c>
      <c r="F10" s="157">
        <f t="shared" si="1"/>
        <v>98</v>
      </c>
      <c r="G10" s="158" t="s">
        <v>25</v>
      </c>
    </row>
    <row r="11">
      <c r="A11" s="156" t="s">
        <v>206</v>
      </c>
      <c r="B11" s="17">
        <v>226.0</v>
      </c>
      <c r="C11" s="17">
        <v>61.0</v>
      </c>
      <c r="D11" s="17" t="s">
        <v>25</v>
      </c>
      <c r="E11" s="17">
        <v>17.0</v>
      </c>
      <c r="F11" s="157">
        <f t="shared" si="1"/>
        <v>78</v>
      </c>
      <c r="G11" s="158" t="s">
        <v>25</v>
      </c>
    </row>
    <row r="12">
      <c r="A12" s="156" t="s">
        <v>20</v>
      </c>
      <c r="B12" s="17">
        <v>228.0</v>
      </c>
      <c r="C12" s="17">
        <v>56.0</v>
      </c>
      <c r="D12" s="17" t="s">
        <v>25</v>
      </c>
      <c r="E12" s="17">
        <v>16.0</v>
      </c>
      <c r="F12" s="157">
        <f t="shared" si="1"/>
        <v>72</v>
      </c>
      <c r="G12" s="158" t="s">
        <v>25</v>
      </c>
    </row>
    <row r="13">
      <c r="A13" s="156" t="s">
        <v>21</v>
      </c>
      <c r="B13" s="17">
        <v>195.0</v>
      </c>
      <c r="C13" s="17">
        <v>12.0</v>
      </c>
      <c r="D13" s="17">
        <v>4.0</v>
      </c>
      <c r="E13" s="17">
        <v>21.0</v>
      </c>
      <c r="F13" s="157">
        <f t="shared" si="1"/>
        <v>37</v>
      </c>
      <c r="G13" s="158" t="s">
        <v>25</v>
      </c>
    </row>
    <row r="14">
      <c r="A14" s="156" t="s">
        <v>23</v>
      </c>
      <c r="B14" s="17">
        <v>217.0</v>
      </c>
      <c r="C14" s="17">
        <v>19.0</v>
      </c>
      <c r="D14" s="17">
        <v>4.0</v>
      </c>
      <c r="E14" s="17">
        <v>43.0</v>
      </c>
      <c r="F14" s="157">
        <f t="shared" si="1"/>
        <v>66</v>
      </c>
      <c r="G14" s="158" t="s">
        <v>25</v>
      </c>
    </row>
    <row r="15">
      <c r="A15" s="156" t="s">
        <v>207</v>
      </c>
      <c r="B15" s="17">
        <v>100.0</v>
      </c>
      <c r="C15" s="17">
        <v>13.0</v>
      </c>
      <c r="D15" s="17">
        <v>1.0</v>
      </c>
      <c r="E15" s="17">
        <v>5.0</v>
      </c>
      <c r="F15" s="157">
        <f t="shared" si="1"/>
        <v>19</v>
      </c>
      <c r="G15" s="158" t="s">
        <v>25</v>
      </c>
    </row>
    <row r="16">
      <c r="A16" s="156" t="s">
        <v>25</v>
      </c>
      <c r="B16" s="17" t="s">
        <v>25</v>
      </c>
      <c r="C16" s="17" t="s">
        <v>25</v>
      </c>
      <c r="D16" s="17" t="s">
        <v>25</v>
      </c>
      <c r="E16" s="17" t="s">
        <v>25</v>
      </c>
      <c r="F16" s="157">
        <f t="shared" si="1"/>
        <v>0</v>
      </c>
      <c r="G16" s="158" t="s">
        <v>25</v>
      </c>
    </row>
    <row r="17">
      <c r="A17" s="156" t="s">
        <v>25</v>
      </c>
      <c r="B17" s="17" t="s">
        <v>25</v>
      </c>
      <c r="C17" s="17" t="s">
        <v>25</v>
      </c>
      <c r="D17" s="17" t="s">
        <v>25</v>
      </c>
      <c r="E17" s="17" t="s">
        <v>25</v>
      </c>
      <c r="F17" s="157">
        <f t="shared" si="1"/>
        <v>0</v>
      </c>
      <c r="G17" s="158" t="s">
        <v>25</v>
      </c>
    </row>
    <row r="18">
      <c r="A18" s="156" t="s">
        <v>25</v>
      </c>
      <c r="B18" s="17" t="s">
        <v>25</v>
      </c>
      <c r="C18" s="17" t="s">
        <v>25</v>
      </c>
      <c r="D18" s="17" t="s">
        <v>25</v>
      </c>
      <c r="E18" s="17" t="s">
        <v>25</v>
      </c>
      <c r="F18" s="157">
        <f t="shared" si="1"/>
        <v>0</v>
      </c>
      <c r="G18" s="158" t="s">
        <v>25</v>
      </c>
    </row>
    <row r="19">
      <c r="A19" s="156" t="s">
        <v>25</v>
      </c>
      <c r="B19" s="17" t="s">
        <v>25</v>
      </c>
      <c r="C19" s="17" t="s">
        <v>25</v>
      </c>
      <c r="D19" s="17" t="s">
        <v>25</v>
      </c>
      <c r="E19" s="17" t="s">
        <v>25</v>
      </c>
      <c r="F19" s="157">
        <f t="shared" si="1"/>
        <v>0</v>
      </c>
      <c r="G19" s="158" t="s">
        <v>25</v>
      </c>
    </row>
    <row r="20">
      <c r="A20" s="156" t="s">
        <v>25</v>
      </c>
      <c r="B20" s="17" t="s">
        <v>25</v>
      </c>
      <c r="C20" s="17" t="s">
        <v>25</v>
      </c>
      <c r="D20" s="17" t="s">
        <v>25</v>
      </c>
      <c r="E20" s="17" t="s">
        <v>25</v>
      </c>
      <c r="F20" s="157">
        <f t="shared" si="1"/>
        <v>0</v>
      </c>
      <c r="G20" s="158" t="s">
        <v>25</v>
      </c>
    </row>
    <row r="21" ht="15.75" customHeight="1">
      <c r="A21" s="156" t="s">
        <v>25</v>
      </c>
      <c r="B21" s="17" t="s">
        <v>25</v>
      </c>
      <c r="C21" s="17" t="s">
        <v>25</v>
      </c>
      <c r="D21" s="17" t="s">
        <v>25</v>
      </c>
      <c r="E21" s="17" t="s">
        <v>25</v>
      </c>
      <c r="F21" s="157">
        <f t="shared" si="1"/>
        <v>0</v>
      </c>
      <c r="G21" s="158" t="s">
        <v>25</v>
      </c>
    </row>
    <row r="22" ht="15.75" customHeight="1">
      <c r="A22" s="156" t="s">
        <v>25</v>
      </c>
      <c r="B22" s="17" t="s">
        <v>25</v>
      </c>
      <c r="C22" s="17" t="s">
        <v>25</v>
      </c>
      <c r="D22" s="17" t="s">
        <v>25</v>
      </c>
      <c r="E22" s="17" t="s">
        <v>25</v>
      </c>
      <c r="F22" s="157">
        <f t="shared" si="1"/>
        <v>0</v>
      </c>
      <c r="G22" s="158" t="s">
        <v>25</v>
      </c>
    </row>
    <row r="23" ht="15.75" customHeight="1">
      <c r="A23" s="156" t="s">
        <v>25</v>
      </c>
      <c r="B23" s="17" t="s">
        <v>25</v>
      </c>
      <c r="C23" s="17" t="s">
        <v>25</v>
      </c>
      <c r="D23" s="17" t="s">
        <v>25</v>
      </c>
      <c r="E23" s="17" t="s">
        <v>25</v>
      </c>
      <c r="F23" s="157">
        <f t="shared" si="1"/>
        <v>0</v>
      </c>
      <c r="G23" s="158" t="s">
        <v>25</v>
      </c>
    </row>
    <row r="24" ht="15.75" customHeight="1">
      <c r="A24" s="156" t="s">
        <v>25</v>
      </c>
      <c r="B24" s="17" t="s">
        <v>25</v>
      </c>
      <c r="C24" s="17" t="s">
        <v>25</v>
      </c>
      <c r="D24" s="17" t="s">
        <v>25</v>
      </c>
      <c r="E24" s="17" t="s">
        <v>25</v>
      </c>
      <c r="F24" s="157">
        <f t="shared" si="1"/>
        <v>0</v>
      </c>
      <c r="G24" s="158" t="s">
        <v>25</v>
      </c>
    </row>
    <row r="25" ht="15.75" customHeight="1">
      <c r="A25" s="156" t="s">
        <v>25</v>
      </c>
      <c r="B25" s="17" t="s">
        <v>25</v>
      </c>
      <c r="C25" s="17" t="s">
        <v>25</v>
      </c>
      <c r="D25" s="17" t="s">
        <v>25</v>
      </c>
      <c r="E25" s="17" t="s">
        <v>25</v>
      </c>
      <c r="F25" s="157">
        <f t="shared" si="1"/>
        <v>0</v>
      </c>
      <c r="G25" s="158" t="s">
        <v>25</v>
      </c>
    </row>
    <row r="26" ht="15.75" customHeight="1">
      <c r="A26" s="156" t="s">
        <v>25</v>
      </c>
      <c r="B26" s="17" t="s">
        <v>25</v>
      </c>
      <c r="C26" s="17" t="s">
        <v>25</v>
      </c>
      <c r="D26" s="17" t="s">
        <v>25</v>
      </c>
      <c r="E26" s="17" t="s">
        <v>25</v>
      </c>
      <c r="F26" s="157">
        <f t="shared" si="1"/>
        <v>0</v>
      </c>
      <c r="G26" s="158" t="s">
        <v>25</v>
      </c>
    </row>
    <row r="27" ht="15.75" customHeight="1">
      <c r="A27" s="156" t="s">
        <v>25</v>
      </c>
      <c r="B27" s="17" t="s">
        <v>25</v>
      </c>
      <c r="C27" s="17" t="s">
        <v>25</v>
      </c>
      <c r="D27" s="17" t="s">
        <v>25</v>
      </c>
      <c r="E27" s="17" t="s">
        <v>25</v>
      </c>
      <c r="F27" s="157">
        <f t="shared" si="1"/>
        <v>0</v>
      </c>
      <c r="G27" s="158" t="s">
        <v>25</v>
      </c>
    </row>
    <row r="28" ht="15.75" customHeight="1">
      <c r="A28" s="160" t="s">
        <v>46</v>
      </c>
      <c r="B28" s="157">
        <f t="shared" ref="B28:E28" si="2">SUM(B9:B27)</f>
        <v>1651</v>
      </c>
      <c r="C28" s="157">
        <f t="shared" si="2"/>
        <v>358</v>
      </c>
      <c r="D28" s="157">
        <f t="shared" si="2"/>
        <v>9</v>
      </c>
      <c r="E28" s="157">
        <f t="shared" si="2"/>
        <v>158</v>
      </c>
      <c r="F28" s="157">
        <f t="shared" si="1"/>
        <v>525</v>
      </c>
      <c r="G28" s="157">
        <f>SUM(G9:G27)</f>
        <v>0</v>
      </c>
    </row>
    <row r="29" ht="15.75" customHeight="1">
      <c r="A29" s="161" t="s">
        <v>208</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5:E5"/>
    <mergeCell ref="C6:E6"/>
    <mergeCell ref="A1:G1"/>
    <mergeCell ref="A2:G2"/>
    <mergeCell ref="A3:G3"/>
    <mergeCell ref="A4:G4"/>
    <mergeCell ref="A5:A8"/>
    <mergeCell ref="B5:B8"/>
    <mergeCell ref="F5:F8"/>
    <mergeCell ref="C7:E7"/>
  </mergeCells>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3.86"/>
    <col customWidth="1" min="2" max="7" width="14.29"/>
    <col customWidth="1" min="8" max="26" width="8.71"/>
  </cols>
  <sheetData>
    <row r="1">
      <c r="A1" s="44" t="s">
        <v>213</v>
      </c>
    </row>
    <row r="2">
      <c r="A2" s="44" t="s">
        <v>214</v>
      </c>
    </row>
    <row r="3">
      <c r="A3" s="2" t="s">
        <v>215</v>
      </c>
    </row>
    <row r="4">
      <c r="A4" s="89" t="s">
        <v>193</v>
      </c>
      <c r="B4" s="4"/>
      <c r="C4" s="4"/>
      <c r="D4" s="4"/>
      <c r="E4" s="4"/>
      <c r="F4" s="4"/>
      <c r="G4" s="4"/>
    </row>
    <row r="5">
      <c r="A5" s="143" t="s">
        <v>3</v>
      </c>
      <c r="B5" s="143" t="s">
        <v>194</v>
      </c>
      <c r="C5" s="144" t="s">
        <v>196</v>
      </c>
      <c r="D5" s="145"/>
      <c r="E5" s="146"/>
      <c r="F5" s="143" t="s">
        <v>197</v>
      </c>
      <c r="G5" s="147" t="s">
        <v>104</v>
      </c>
    </row>
    <row r="6">
      <c r="A6" s="148"/>
      <c r="B6" s="148"/>
      <c r="C6" s="149" t="s">
        <v>199</v>
      </c>
      <c r="D6" s="150"/>
      <c r="E6" s="151"/>
      <c r="F6" s="148"/>
      <c r="G6" s="152" t="s">
        <v>200</v>
      </c>
    </row>
    <row r="7">
      <c r="A7" s="148"/>
      <c r="B7" s="148"/>
      <c r="C7" s="149" t="s">
        <v>201</v>
      </c>
      <c r="D7" s="150"/>
      <c r="E7" s="151"/>
      <c r="F7" s="148"/>
      <c r="G7" s="153" t="s">
        <v>202</v>
      </c>
    </row>
    <row r="8">
      <c r="A8" s="11"/>
      <c r="B8" s="11"/>
      <c r="C8" s="154" t="s">
        <v>109</v>
      </c>
      <c r="D8" s="154" t="s">
        <v>212</v>
      </c>
      <c r="E8" s="154" t="s">
        <v>204</v>
      </c>
      <c r="F8" s="11"/>
      <c r="G8" s="155"/>
    </row>
    <row r="9">
      <c r="A9" s="156" t="s">
        <v>18</v>
      </c>
      <c r="B9" s="17">
        <v>224.0</v>
      </c>
      <c r="C9" s="17">
        <v>24.0</v>
      </c>
      <c r="D9" s="17">
        <v>0.0</v>
      </c>
      <c r="E9" s="17">
        <v>0.0</v>
      </c>
      <c r="F9" s="157">
        <f t="shared" ref="F9:F28" si="1">SUM(C9:E9)</f>
        <v>24</v>
      </c>
      <c r="G9" s="158" t="s">
        <v>25</v>
      </c>
    </row>
    <row r="10">
      <c r="A10" s="156" t="s">
        <v>20</v>
      </c>
      <c r="B10" s="17">
        <v>228.0</v>
      </c>
      <c r="C10" s="17">
        <v>14.0</v>
      </c>
      <c r="D10" s="17">
        <v>0.0</v>
      </c>
      <c r="E10" s="17">
        <v>0.0</v>
      </c>
      <c r="F10" s="157">
        <f t="shared" si="1"/>
        <v>14</v>
      </c>
      <c r="G10" s="158" t="s">
        <v>25</v>
      </c>
    </row>
    <row r="11">
      <c r="A11" s="156" t="s">
        <v>21</v>
      </c>
      <c r="B11" s="17">
        <v>195.0</v>
      </c>
      <c r="C11" s="17">
        <v>4.0</v>
      </c>
      <c r="D11" s="17">
        <v>4.0</v>
      </c>
      <c r="E11" s="17">
        <v>24.0</v>
      </c>
      <c r="F11" s="157">
        <f t="shared" si="1"/>
        <v>32</v>
      </c>
      <c r="G11" s="158" t="s">
        <v>25</v>
      </c>
    </row>
    <row r="12">
      <c r="A12" s="156" t="s">
        <v>23</v>
      </c>
      <c r="B12" s="17">
        <v>217.0</v>
      </c>
      <c r="C12" s="17">
        <v>2.0</v>
      </c>
      <c r="D12" s="17">
        <v>0.0</v>
      </c>
      <c r="E12" s="17">
        <v>24.0</v>
      </c>
      <c r="F12" s="157">
        <f t="shared" si="1"/>
        <v>26</v>
      </c>
      <c r="G12" s="158" t="s">
        <v>25</v>
      </c>
    </row>
    <row r="13">
      <c r="A13" s="156" t="s">
        <v>25</v>
      </c>
      <c r="B13" s="17" t="s">
        <v>25</v>
      </c>
      <c r="C13" s="17" t="s">
        <v>25</v>
      </c>
      <c r="D13" s="17" t="s">
        <v>25</v>
      </c>
      <c r="E13" s="17" t="s">
        <v>25</v>
      </c>
      <c r="F13" s="157">
        <f t="shared" si="1"/>
        <v>0</v>
      </c>
      <c r="G13" s="158" t="s">
        <v>25</v>
      </c>
    </row>
    <row r="14">
      <c r="A14" s="156" t="s">
        <v>25</v>
      </c>
      <c r="B14" s="17" t="s">
        <v>25</v>
      </c>
      <c r="C14" s="17" t="s">
        <v>25</v>
      </c>
      <c r="D14" s="17" t="s">
        <v>25</v>
      </c>
      <c r="E14" s="17" t="s">
        <v>25</v>
      </c>
      <c r="F14" s="157">
        <f t="shared" si="1"/>
        <v>0</v>
      </c>
      <c r="G14" s="158" t="s">
        <v>25</v>
      </c>
    </row>
    <row r="15">
      <c r="A15" s="156" t="s">
        <v>25</v>
      </c>
      <c r="B15" s="17" t="s">
        <v>25</v>
      </c>
      <c r="C15" s="17" t="s">
        <v>25</v>
      </c>
      <c r="D15" s="17" t="s">
        <v>25</v>
      </c>
      <c r="E15" s="17" t="s">
        <v>25</v>
      </c>
      <c r="F15" s="157">
        <f t="shared" si="1"/>
        <v>0</v>
      </c>
      <c r="G15" s="158" t="s">
        <v>25</v>
      </c>
    </row>
    <row r="16">
      <c r="A16" s="156" t="s">
        <v>25</v>
      </c>
      <c r="B16" s="17" t="s">
        <v>25</v>
      </c>
      <c r="C16" s="17" t="s">
        <v>25</v>
      </c>
      <c r="D16" s="17" t="s">
        <v>25</v>
      </c>
      <c r="E16" s="17" t="s">
        <v>25</v>
      </c>
      <c r="F16" s="157">
        <f t="shared" si="1"/>
        <v>0</v>
      </c>
      <c r="G16" s="158" t="s">
        <v>25</v>
      </c>
    </row>
    <row r="17">
      <c r="A17" s="156" t="s">
        <v>25</v>
      </c>
      <c r="B17" s="17" t="s">
        <v>25</v>
      </c>
      <c r="C17" s="17" t="s">
        <v>25</v>
      </c>
      <c r="D17" s="17" t="s">
        <v>25</v>
      </c>
      <c r="E17" s="17" t="s">
        <v>25</v>
      </c>
      <c r="F17" s="157">
        <f t="shared" si="1"/>
        <v>0</v>
      </c>
      <c r="G17" s="158" t="s">
        <v>25</v>
      </c>
    </row>
    <row r="18">
      <c r="A18" s="156" t="s">
        <v>25</v>
      </c>
      <c r="B18" s="17" t="s">
        <v>25</v>
      </c>
      <c r="C18" s="17" t="s">
        <v>25</v>
      </c>
      <c r="D18" s="17" t="s">
        <v>25</v>
      </c>
      <c r="E18" s="17" t="s">
        <v>25</v>
      </c>
      <c r="F18" s="157">
        <f t="shared" si="1"/>
        <v>0</v>
      </c>
      <c r="G18" s="158" t="s">
        <v>25</v>
      </c>
    </row>
    <row r="19">
      <c r="A19" s="156" t="s">
        <v>25</v>
      </c>
      <c r="B19" s="17" t="s">
        <v>25</v>
      </c>
      <c r="C19" s="17" t="s">
        <v>25</v>
      </c>
      <c r="D19" s="17" t="s">
        <v>25</v>
      </c>
      <c r="E19" s="17" t="s">
        <v>25</v>
      </c>
      <c r="F19" s="157">
        <f t="shared" si="1"/>
        <v>0</v>
      </c>
      <c r="G19" s="158" t="s">
        <v>25</v>
      </c>
    </row>
    <row r="20">
      <c r="A20" s="156" t="s">
        <v>25</v>
      </c>
      <c r="B20" s="17" t="s">
        <v>25</v>
      </c>
      <c r="C20" s="17" t="s">
        <v>25</v>
      </c>
      <c r="D20" s="17" t="s">
        <v>25</v>
      </c>
      <c r="E20" s="17" t="s">
        <v>25</v>
      </c>
      <c r="F20" s="157">
        <f t="shared" si="1"/>
        <v>0</v>
      </c>
      <c r="G20" s="158" t="s">
        <v>25</v>
      </c>
    </row>
    <row r="21" ht="15.75" customHeight="1">
      <c r="A21" s="156" t="s">
        <v>25</v>
      </c>
      <c r="B21" s="17" t="s">
        <v>25</v>
      </c>
      <c r="C21" s="17" t="s">
        <v>25</v>
      </c>
      <c r="D21" s="17" t="s">
        <v>25</v>
      </c>
      <c r="E21" s="17" t="s">
        <v>25</v>
      </c>
      <c r="F21" s="157">
        <f t="shared" si="1"/>
        <v>0</v>
      </c>
      <c r="G21" s="158" t="s">
        <v>25</v>
      </c>
    </row>
    <row r="22" ht="15.75" customHeight="1">
      <c r="A22" s="156" t="s">
        <v>25</v>
      </c>
      <c r="B22" s="17" t="s">
        <v>25</v>
      </c>
      <c r="C22" s="17" t="s">
        <v>25</v>
      </c>
      <c r="D22" s="17" t="s">
        <v>25</v>
      </c>
      <c r="E22" s="17" t="s">
        <v>25</v>
      </c>
      <c r="F22" s="157">
        <f t="shared" si="1"/>
        <v>0</v>
      </c>
      <c r="G22" s="158" t="s">
        <v>25</v>
      </c>
    </row>
    <row r="23" ht="15.75" customHeight="1">
      <c r="A23" s="156" t="s">
        <v>25</v>
      </c>
      <c r="B23" s="17" t="s">
        <v>25</v>
      </c>
      <c r="C23" s="17" t="s">
        <v>25</v>
      </c>
      <c r="D23" s="17" t="s">
        <v>25</v>
      </c>
      <c r="E23" s="17" t="s">
        <v>25</v>
      </c>
      <c r="F23" s="157">
        <f t="shared" si="1"/>
        <v>0</v>
      </c>
      <c r="G23" s="158" t="s">
        <v>25</v>
      </c>
    </row>
    <row r="24" ht="15.75" customHeight="1">
      <c r="A24" s="156" t="s">
        <v>25</v>
      </c>
      <c r="B24" s="17" t="s">
        <v>25</v>
      </c>
      <c r="C24" s="17" t="s">
        <v>25</v>
      </c>
      <c r="D24" s="17" t="s">
        <v>25</v>
      </c>
      <c r="E24" s="17" t="s">
        <v>25</v>
      </c>
      <c r="F24" s="157">
        <f t="shared" si="1"/>
        <v>0</v>
      </c>
      <c r="G24" s="158" t="s">
        <v>25</v>
      </c>
    </row>
    <row r="25" ht="15.75" customHeight="1">
      <c r="A25" s="156" t="s">
        <v>25</v>
      </c>
      <c r="B25" s="17" t="s">
        <v>25</v>
      </c>
      <c r="C25" s="17" t="s">
        <v>25</v>
      </c>
      <c r="D25" s="17" t="s">
        <v>25</v>
      </c>
      <c r="E25" s="17" t="s">
        <v>25</v>
      </c>
      <c r="F25" s="157">
        <f t="shared" si="1"/>
        <v>0</v>
      </c>
      <c r="G25" s="158" t="s">
        <v>25</v>
      </c>
    </row>
    <row r="26" ht="15.75" customHeight="1">
      <c r="A26" s="156" t="s">
        <v>25</v>
      </c>
      <c r="B26" s="17" t="s">
        <v>25</v>
      </c>
      <c r="C26" s="17" t="s">
        <v>25</v>
      </c>
      <c r="D26" s="17" t="s">
        <v>25</v>
      </c>
      <c r="E26" s="17" t="s">
        <v>25</v>
      </c>
      <c r="F26" s="157">
        <f t="shared" si="1"/>
        <v>0</v>
      </c>
      <c r="G26" s="158" t="s">
        <v>25</v>
      </c>
    </row>
    <row r="27" ht="15.75" customHeight="1">
      <c r="A27" s="156" t="s">
        <v>25</v>
      </c>
      <c r="B27" s="17" t="s">
        <v>25</v>
      </c>
      <c r="C27" s="17" t="s">
        <v>25</v>
      </c>
      <c r="D27" s="17" t="s">
        <v>25</v>
      </c>
      <c r="E27" s="17" t="s">
        <v>25</v>
      </c>
      <c r="F27" s="157">
        <f t="shared" si="1"/>
        <v>0</v>
      </c>
      <c r="G27" s="158" t="s">
        <v>25</v>
      </c>
    </row>
    <row r="28" ht="15.75" customHeight="1">
      <c r="A28" s="160" t="s">
        <v>46</v>
      </c>
      <c r="B28" s="157">
        <f t="shared" ref="B28:E28" si="2">SUM(B9:B27)</f>
        <v>864</v>
      </c>
      <c r="C28" s="157">
        <f t="shared" si="2"/>
        <v>44</v>
      </c>
      <c r="D28" s="157">
        <f t="shared" si="2"/>
        <v>4</v>
      </c>
      <c r="E28" s="157">
        <f t="shared" si="2"/>
        <v>48</v>
      </c>
      <c r="F28" s="157">
        <f t="shared" si="1"/>
        <v>96</v>
      </c>
      <c r="G28" s="157">
        <f>SUM(G9:G27)</f>
        <v>0</v>
      </c>
    </row>
    <row r="29" ht="15.75" customHeight="1">
      <c r="A29" s="161" t="s">
        <v>208</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5:E5"/>
    <mergeCell ref="C6:E6"/>
    <mergeCell ref="A1:G1"/>
    <mergeCell ref="A2:G2"/>
    <mergeCell ref="A3:G3"/>
    <mergeCell ref="A4:G4"/>
    <mergeCell ref="A5:A8"/>
    <mergeCell ref="B5:B8"/>
    <mergeCell ref="F5:F8"/>
    <mergeCell ref="C7:E7"/>
  </mergeCell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6.71"/>
    <col customWidth="1" min="2" max="2" width="14.57"/>
    <col customWidth="1" min="3" max="4" width="14.14"/>
    <col customWidth="1" min="5" max="6" width="14.57"/>
    <col customWidth="1" min="7" max="26" width="9.14"/>
  </cols>
  <sheetData>
    <row r="1">
      <c r="A1" s="44" t="s">
        <v>216</v>
      </c>
    </row>
    <row r="2">
      <c r="A2" s="44" t="s">
        <v>217</v>
      </c>
    </row>
    <row r="3">
      <c r="A3" s="2" t="s">
        <v>115</v>
      </c>
    </row>
    <row r="4">
      <c r="A4" s="89" t="s">
        <v>193</v>
      </c>
      <c r="B4" s="4"/>
      <c r="C4" s="4"/>
      <c r="D4" s="4"/>
      <c r="E4" s="4"/>
      <c r="F4" s="4"/>
    </row>
    <row r="5" ht="15.0" customHeight="1">
      <c r="A5" s="143" t="s">
        <v>3</v>
      </c>
      <c r="B5" s="143" t="s">
        <v>194</v>
      </c>
      <c r="C5" s="144" t="s">
        <v>196</v>
      </c>
      <c r="D5" s="146"/>
      <c r="E5" s="143" t="s">
        <v>197</v>
      </c>
      <c r="F5" s="147" t="s">
        <v>104</v>
      </c>
    </row>
    <row r="6" ht="22.5" customHeight="1">
      <c r="A6" s="148"/>
      <c r="B6" s="148"/>
      <c r="C6" s="149" t="s">
        <v>199</v>
      </c>
      <c r="D6" s="151"/>
      <c r="E6" s="148"/>
      <c r="F6" s="152" t="s">
        <v>200</v>
      </c>
    </row>
    <row r="7" ht="15.0" customHeight="1">
      <c r="A7" s="148"/>
      <c r="B7" s="148"/>
      <c r="C7" s="149" t="s">
        <v>201</v>
      </c>
      <c r="D7" s="151"/>
      <c r="E7" s="148"/>
      <c r="F7" s="153" t="s">
        <v>202</v>
      </c>
    </row>
    <row r="8">
      <c r="A8" s="11"/>
      <c r="B8" s="11"/>
      <c r="C8" s="154" t="s">
        <v>109</v>
      </c>
      <c r="D8" s="154" t="s">
        <v>204</v>
      </c>
      <c r="E8" s="11"/>
      <c r="F8" s="155"/>
    </row>
    <row r="9">
      <c r="A9" s="156" t="s">
        <v>25</v>
      </c>
      <c r="B9" s="17" t="s">
        <v>25</v>
      </c>
      <c r="C9" s="17" t="s">
        <v>25</v>
      </c>
      <c r="D9" s="17"/>
      <c r="E9" s="157">
        <f t="shared" ref="E9:E28" si="1">SUM(C9)</f>
        <v>0</v>
      </c>
      <c r="F9" s="158" t="s">
        <v>25</v>
      </c>
    </row>
    <row r="10">
      <c r="A10" s="156" t="s">
        <v>25</v>
      </c>
      <c r="B10" s="17" t="s">
        <v>25</v>
      </c>
      <c r="C10" s="17" t="s">
        <v>25</v>
      </c>
      <c r="D10" s="17"/>
      <c r="E10" s="157">
        <f t="shared" si="1"/>
        <v>0</v>
      </c>
      <c r="F10" s="158" t="s">
        <v>25</v>
      </c>
    </row>
    <row r="11">
      <c r="A11" s="156" t="s">
        <v>25</v>
      </c>
      <c r="B11" s="17" t="s">
        <v>25</v>
      </c>
      <c r="C11" s="17" t="s">
        <v>25</v>
      </c>
      <c r="D11" s="17"/>
      <c r="E11" s="157">
        <f t="shared" si="1"/>
        <v>0</v>
      </c>
      <c r="F11" s="158" t="s">
        <v>25</v>
      </c>
    </row>
    <row r="12">
      <c r="A12" s="156" t="s">
        <v>25</v>
      </c>
      <c r="B12" s="17" t="s">
        <v>25</v>
      </c>
      <c r="C12" s="17" t="s">
        <v>25</v>
      </c>
      <c r="D12" s="17"/>
      <c r="E12" s="157">
        <f t="shared" si="1"/>
        <v>0</v>
      </c>
      <c r="F12" s="158" t="s">
        <v>25</v>
      </c>
    </row>
    <row r="13">
      <c r="A13" s="156" t="s">
        <v>25</v>
      </c>
      <c r="B13" s="17" t="s">
        <v>25</v>
      </c>
      <c r="C13" s="17" t="s">
        <v>25</v>
      </c>
      <c r="D13" s="17"/>
      <c r="E13" s="157">
        <f t="shared" si="1"/>
        <v>0</v>
      </c>
      <c r="F13" s="158" t="s">
        <v>25</v>
      </c>
    </row>
    <row r="14">
      <c r="A14" s="156" t="s">
        <v>25</v>
      </c>
      <c r="B14" s="17" t="s">
        <v>25</v>
      </c>
      <c r="C14" s="17" t="s">
        <v>25</v>
      </c>
      <c r="D14" s="17"/>
      <c r="E14" s="157">
        <f t="shared" si="1"/>
        <v>0</v>
      </c>
      <c r="F14" s="158" t="s">
        <v>25</v>
      </c>
    </row>
    <row r="15">
      <c r="A15" s="156" t="s">
        <v>25</v>
      </c>
      <c r="B15" s="17" t="s">
        <v>25</v>
      </c>
      <c r="C15" s="17" t="s">
        <v>25</v>
      </c>
      <c r="D15" s="17"/>
      <c r="E15" s="157">
        <f t="shared" si="1"/>
        <v>0</v>
      </c>
      <c r="F15" s="158" t="s">
        <v>25</v>
      </c>
    </row>
    <row r="16">
      <c r="A16" s="156" t="s">
        <v>25</v>
      </c>
      <c r="B16" s="17" t="s">
        <v>25</v>
      </c>
      <c r="C16" s="17" t="s">
        <v>25</v>
      </c>
      <c r="D16" s="17"/>
      <c r="E16" s="157">
        <f t="shared" si="1"/>
        <v>0</v>
      </c>
      <c r="F16" s="158" t="s">
        <v>25</v>
      </c>
    </row>
    <row r="17">
      <c r="A17" s="156" t="s">
        <v>25</v>
      </c>
      <c r="B17" s="17" t="s">
        <v>25</v>
      </c>
      <c r="C17" s="17" t="s">
        <v>25</v>
      </c>
      <c r="D17" s="17"/>
      <c r="E17" s="157">
        <f t="shared" si="1"/>
        <v>0</v>
      </c>
      <c r="F17" s="158" t="s">
        <v>25</v>
      </c>
    </row>
    <row r="18">
      <c r="A18" s="156" t="s">
        <v>25</v>
      </c>
      <c r="B18" s="17" t="s">
        <v>25</v>
      </c>
      <c r="C18" s="17" t="s">
        <v>25</v>
      </c>
      <c r="D18" s="17"/>
      <c r="E18" s="157">
        <f t="shared" si="1"/>
        <v>0</v>
      </c>
      <c r="F18" s="158" t="s">
        <v>25</v>
      </c>
    </row>
    <row r="19">
      <c r="A19" s="156" t="s">
        <v>25</v>
      </c>
      <c r="B19" s="17" t="s">
        <v>25</v>
      </c>
      <c r="C19" s="17" t="s">
        <v>25</v>
      </c>
      <c r="D19" s="17"/>
      <c r="E19" s="157">
        <f t="shared" si="1"/>
        <v>0</v>
      </c>
      <c r="F19" s="158" t="s">
        <v>25</v>
      </c>
    </row>
    <row r="20">
      <c r="A20" s="156" t="s">
        <v>25</v>
      </c>
      <c r="B20" s="17" t="s">
        <v>25</v>
      </c>
      <c r="C20" s="17" t="s">
        <v>25</v>
      </c>
      <c r="D20" s="17"/>
      <c r="E20" s="157">
        <f t="shared" si="1"/>
        <v>0</v>
      </c>
      <c r="F20" s="158" t="s">
        <v>25</v>
      </c>
    </row>
    <row r="21" ht="15.75" customHeight="1">
      <c r="A21" s="156" t="s">
        <v>25</v>
      </c>
      <c r="B21" s="17" t="s">
        <v>25</v>
      </c>
      <c r="C21" s="17" t="s">
        <v>25</v>
      </c>
      <c r="D21" s="17"/>
      <c r="E21" s="157">
        <f t="shared" si="1"/>
        <v>0</v>
      </c>
      <c r="F21" s="158" t="s">
        <v>25</v>
      </c>
    </row>
    <row r="22" ht="15.75" customHeight="1">
      <c r="A22" s="156" t="s">
        <v>25</v>
      </c>
      <c r="B22" s="17" t="s">
        <v>25</v>
      </c>
      <c r="C22" s="17" t="s">
        <v>25</v>
      </c>
      <c r="D22" s="17"/>
      <c r="E22" s="157">
        <f t="shared" si="1"/>
        <v>0</v>
      </c>
      <c r="F22" s="158" t="s">
        <v>25</v>
      </c>
    </row>
    <row r="23" ht="15.75" customHeight="1">
      <c r="A23" s="156" t="s">
        <v>25</v>
      </c>
      <c r="B23" s="17" t="s">
        <v>25</v>
      </c>
      <c r="C23" s="17" t="s">
        <v>25</v>
      </c>
      <c r="D23" s="17"/>
      <c r="E23" s="157">
        <f t="shared" si="1"/>
        <v>0</v>
      </c>
      <c r="F23" s="158" t="s">
        <v>25</v>
      </c>
    </row>
    <row r="24" ht="15.75" customHeight="1">
      <c r="A24" s="156" t="s">
        <v>25</v>
      </c>
      <c r="B24" s="17" t="s">
        <v>25</v>
      </c>
      <c r="C24" s="17" t="s">
        <v>25</v>
      </c>
      <c r="D24" s="17"/>
      <c r="E24" s="157">
        <f t="shared" si="1"/>
        <v>0</v>
      </c>
      <c r="F24" s="158" t="s">
        <v>25</v>
      </c>
    </row>
    <row r="25" ht="15.75" customHeight="1">
      <c r="A25" s="156" t="s">
        <v>25</v>
      </c>
      <c r="B25" s="17" t="s">
        <v>25</v>
      </c>
      <c r="C25" s="17" t="s">
        <v>25</v>
      </c>
      <c r="D25" s="17"/>
      <c r="E25" s="157">
        <f t="shared" si="1"/>
        <v>0</v>
      </c>
      <c r="F25" s="158" t="s">
        <v>25</v>
      </c>
    </row>
    <row r="26" ht="15.75" customHeight="1">
      <c r="A26" s="156" t="s">
        <v>25</v>
      </c>
      <c r="B26" s="17" t="s">
        <v>25</v>
      </c>
      <c r="C26" s="17" t="s">
        <v>25</v>
      </c>
      <c r="D26" s="17"/>
      <c r="E26" s="157">
        <f t="shared" si="1"/>
        <v>0</v>
      </c>
      <c r="F26" s="158" t="s">
        <v>25</v>
      </c>
    </row>
    <row r="27" ht="15.75" customHeight="1">
      <c r="A27" s="156" t="s">
        <v>25</v>
      </c>
      <c r="B27" s="17" t="s">
        <v>25</v>
      </c>
      <c r="C27" s="17" t="s">
        <v>25</v>
      </c>
      <c r="D27" s="17"/>
      <c r="E27" s="157">
        <f t="shared" si="1"/>
        <v>0</v>
      </c>
      <c r="F27" s="158" t="s">
        <v>25</v>
      </c>
    </row>
    <row r="28" ht="15.75" customHeight="1">
      <c r="A28" s="160" t="s">
        <v>46</v>
      </c>
      <c r="B28" s="157">
        <f t="shared" ref="B28:D28" si="2">SUM(B9:B27)</f>
        <v>0</v>
      </c>
      <c r="C28" s="157">
        <f t="shared" si="2"/>
        <v>0</v>
      </c>
      <c r="D28" s="157">
        <f t="shared" si="2"/>
        <v>0</v>
      </c>
      <c r="E28" s="157">
        <f t="shared" si="1"/>
        <v>0</v>
      </c>
      <c r="F28" s="157">
        <f>SUM(F9:F27)</f>
        <v>0</v>
      </c>
    </row>
    <row r="29" ht="15.75" customHeight="1">
      <c r="A29" s="161" t="s">
        <v>208</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0">
    <mergeCell ref="C5:D5"/>
    <mergeCell ref="C6:D6"/>
    <mergeCell ref="A1:F1"/>
    <mergeCell ref="A2:F2"/>
    <mergeCell ref="A3:F3"/>
    <mergeCell ref="A4:F4"/>
    <mergeCell ref="A5:A8"/>
    <mergeCell ref="B5:B8"/>
    <mergeCell ref="E5:E8"/>
    <mergeCell ref="C7:D7"/>
  </mergeCells>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0"/>
    <col customWidth="1" min="2" max="2" width="14.57"/>
    <col customWidth="1" min="3" max="3" width="31.71"/>
    <col customWidth="1" min="4" max="5" width="14.57"/>
    <col customWidth="1" min="6" max="26" width="8.71"/>
  </cols>
  <sheetData>
    <row r="1">
      <c r="A1" s="44" t="s">
        <v>218</v>
      </c>
    </row>
    <row r="2">
      <c r="A2" s="44" t="s">
        <v>219</v>
      </c>
    </row>
    <row r="3">
      <c r="A3" s="2" t="s">
        <v>220</v>
      </c>
    </row>
    <row r="4">
      <c r="A4" s="89" t="s">
        <v>193</v>
      </c>
      <c r="B4" s="4"/>
      <c r="C4" s="4"/>
      <c r="D4" s="4"/>
      <c r="E4" s="4"/>
    </row>
    <row r="5" ht="15.0" customHeight="1">
      <c r="A5" s="143" t="s">
        <v>3</v>
      </c>
      <c r="B5" s="143" t="s">
        <v>194</v>
      </c>
      <c r="C5" s="162" t="s">
        <v>196</v>
      </c>
      <c r="D5" s="143" t="s">
        <v>197</v>
      </c>
      <c r="E5" s="147" t="s">
        <v>104</v>
      </c>
    </row>
    <row r="6" ht="22.5" customHeight="1">
      <c r="A6" s="148"/>
      <c r="B6" s="148"/>
      <c r="C6" s="163" t="s">
        <v>199</v>
      </c>
      <c r="D6" s="148"/>
      <c r="E6" s="152" t="s">
        <v>200</v>
      </c>
    </row>
    <row r="7" ht="15.0" customHeight="1">
      <c r="A7" s="148"/>
      <c r="B7" s="148"/>
      <c r="C7" s="163" t="s">
        <v>201</v>
      </c>
      <c r="D7" s="148"/>
      <c r="E7" s="153" t="s">
        <v>202</v>
      </c>
    </row>
    <row r="8">
      <c r="A8" s="11"/>
      <c r="B8" s="11"/>
      <c r="C8" s="154" t="s">
        <v>109</v>
      </c>
      <c r="D8" s="11"/>
      <c r="E8" s="155"/>
    </row>
    <row r="9">
      <c r="A9" s="156"/>
      <c r="B9" s="17" t="s">
        <v>25</v>
      </c>
      <c r="C9" s="17" t="s">
        <v>25</v>
      </c>
      <c r="D9" s="157">
        <f t="shared" ref="D9:D28" si="1">SUM(C9)</f>
        <v>0</v>
      </c>
      <c r="E9" s="158" t="s">
        <v>25</v>
      </c>
    </row>
    <row r="10">
      <c r="A10" s="156" t="s">
        <v>25</v>
      </c>
      <c r="B10" s="17" t="s">
        <v>25</v>
      </c>
      <c r="C10" s="17" t="s">
        <v>25</v>
      </c>
      <c r="D10" s="157">
        <f t="shared" si="1"/>
        <v>0</v>
      </c>
      <c r="E10" s="158" t="s">
        <v>25</v>
      </c>
    </row>
    <row r="11">
      <c r="A11" s="156" t="s">
        <v>25</v>
      </c>
      <c r="B11" s="17" t="s">
        <v>25</v>
      </c>
      <c r="C11" s="17" t="s">
        <v>25</v>
      </c>
      <c r="D11" s="157">
        <f t="shared" si="1"/>
        <v>0</v>
      </c>
      <c r="E11" s="158" t="s">
        <v>25</v>
      </c>
    </row>
    <row r="12">
      <c r="A12" s="156" t="s">
        <v>25</v>
      </c>
      <c r="B12" s="17" t="s">
        <v>25</v>
      </c>
      <c r="C12" s="17" t="s">
        <v>25</v>
      </c>
      <c r="D12" s="157">
        <f t="shared" si="1"/>
        <v>0</v>
      </c>
      <c r="E12" s="158" t="s">
        <v>25</v>
      </c>
    </row>
    <row r="13">
      <c r="A13" s="156" t="s">
        <v>25</v>
      </c>
      <c r="B13" s="17" t="s">
        <v>25</v>
      </c>
      <c r="C13" s="17" t="s">
        <v>25</v>
      </c>
      <c r="D13" s="157">
        <f t="shared" si="1"/>
        <v>0</v>
      </c>
      <c r="E13" s="158" t="s">
        <v>25</v>
      </c>
    </row>
    <row r="14">
      <c r="A14" s="156" t="s">
        <v>25</v>
      </c>
      <c r="B14" s="17" t="s">
        <v>25</v>
      </c>
      <c r="C14" s="17" t="s">
        <v>25</v>
      </c>
      <c r="D14" s="157">
        <f t="shared" si="1"/>
        <v>0</v>
      </c>
      <c r="E14" s="158" t="s">
        <v>25</v>
      </c>
    </row>
    <row r="15">
      <c r="A15" s="156" t="s">
        <v>25</v>
      </c>
      <c r="B15" s="17" t="s">
        <v>25</v>
      </c>
      <c r="C15" s="17" t="s">
        <v>25</v>
      </c>
      <c r="D15" s="157">
        <f t="shared" si="1"/>
        <v>0</v>
      </c>
      <c r="E15" s="158" t="s">
        <v>25</v>
      </c>
    </row>
    <row r="16">
      <c r="A16" s="156" t="s">
        <v>25</v>
      </c>
      <c r="B16" s="17" t="s">
        <v>25</v>
      </c>
      <c r="C16" s="17" t="s">
        <v>25</v>
      </c>
      <c r="D16" s="157">
        <f t="shared" si="1"/>
        <v>0</v>
      </c>
      <c r="E16" s="158" t="s">
        <v>25</v>
      </c>
    </row>
    <row r="17">
      <c r="A17" s="156" t="s">
        <v>25</v>
      </c>
      <c r="B17" s="17" t="s">
        <v>25</v>
      </c>
      <c r="C17" s="17" t="s">
        <v>25</v>
      </c>
      <c r="D17" s="157">
        <f t="shared" si="1"/>
        <v>0</v>
      </c>
      <c r="E17" s="158" t="s">
        <v>25</v>
      </c>
    </row>
    <row r="18">
      <c r="A18" s="156" t="s">
        <v>25</v>
      </c>
      <c r="B18" s="17" t="s">
        <v>25</v>
      </c>
      <c r="C18" s="17" t="s">
        <v>25</v>
      </c>
      <c r="D18" s="157">
        <f t="shared" si="1"/>
        <v>0</v>
      </c>
      <c r="E18" s="158" t="s">
        <v>25</v>
      </c>
    </row>
    <row r="19">
      <c r="A19" s="156" t="s">
        <v>25</v>
      </c>
      <c r="B19" s="17" t="s">
        <v>25</v>
      </c>
      <c r="C19" s="17" t="s">
        <v>25</v>
      </c>
      <c r="D19" s="157">
        <f t="shared" si="1"/>
        <v>0</v>
      </c>
      <c r="E19" s="158" t="s">
        <v>25</v>
      </c>
    </row>
    <row r="20">
      <c r="A20" s="156" t="s">
        <v>25</v>
      </c>
      <c r="B20" s="17" t="s">
        <v>25</v>
      </c>
      <c r="C20" s="17" t="s">
        <v>25</v>
      </c>
      <c r="D20" s="157">
        <f t="shared" si="1"/>
        <v>0</v>
      </c>
      <c r="E20" s="158" t="s">
        <v>25</v>
      </c>
    </row>
    <row r="21" ht="15.75" customHeight="1">
      <c r="A21" s="156" t="s">
        <v>25</v>
      </c>
      <c r="B21" s="17" t="s">
        <v>25</v>
      </c>
      <c r="C21" s="17" t="s">
        <v>25</v>
      </c>
      <c r="D21" s="157">
        <f t="shared" si="1"/>
        <v>0</v>
      </c>
      <c r="E21" s="158" t="s">
        <v>25</v>
      </c>
    </row>
    <row r="22" ht="15.75" customHeight="1">
      <c r="A22" s="156" t="s">
        <v>25</v>
      </c>
      <c r="B22" s="17" t="s">
        <v>25</v>
      </c>
      <c r="C22" s="17" t="s">
        <v>25</v>
      </c>
      <c r="D22" s="157">
        <f t="shared" si="1"/>
        <v>0</v>
      </c>
      <c r="E22" s="158" t="s">
        <v>25</v>
      </c>
    </row>
    <row r="23" ht="15.75" customHeight="1">
      <c r="A23" s="156" t="s">
        <v>25</v>
      </c>
      <c r="B23" s="17" t="s">
        <v>25</v>
      </c>
      <c r="C23" s="17" t="s">
        <v>25</v>
      </c>
      <c r="D23" s="157">
        <f t="shared" si="1"/>
        <v>0</v>
      </c>
      <c r="E23" s="158" t="s">
        <v>25</v>
      </c>
    </row>
    <row r="24" ht="15.75" customHeight="1">
      <c r="A24" s="156" t="s">
        <v>25</v>
      </c>
      <c r="B24" s="17" t="s">
        <v>25</v>
      </c>
      <c r="C24" s="17" t="s">
        <v>25</v>
      </c>
      <c r="D24" s="157">
        <f t="shared" si="1"/>
        <v>0</v>
      </c>
      <c r="E24" s="158" t="s">
        <v>25</v>
      </c>
    </row>
    <row r="25" ht="15.75" customHeight="1">
      <c r="A25" s="156" t="s">
        <v>25</v>
      </c>
      <c r="B25" s="17" t="s">
        <v>25</v>
      </c>
      <c r="C25" s="17" t="s">
        <v>25</v>
      </c>
      <c r="D25" s="157">
        <f t="shared" si="1"/>
        <v>0</v>
      </c>
      <c r="E25" s="158" t="s">
        <v>25</v>
      </c>
    </row>
    <row r="26" ht="15.75" customHeight="1">
      <c r="A26" s="156" t="s">
        <v>25</v>
      </c>
      <c r="B26" s="17" t="s">
        <v>25</v>
      </c>
      <c r="C26" s="17" t="s">
        <v>25</v>
      </c>
      <c r="D26" s="157">
        <f t="shared" si="1"/>
        <v>0</v>
      </c>
      <c r="E26" s="158" t="s">
        <v>25</v>
      </c>
    </row>
    <row r="27" ht="15.75" customHeight="1">
      <c r="A27" s="156" t="s">
        <v>25</v>
      </c>
      <c r="B27" s="17" t="s">
        <v>25</v>
      </c>
      <c r="C27" s="17" t="s">
        <v>25</v>
      </c>
      <c r="D27" s="157">
        <f t="shared" si="1"/>
        <v>0</v>
      </c>
      <c r="E27" s="158" t="s">
        <v>25</v>
      </c>
    </row>
    <row r="28" ht="15.75" customHeight="1">
      <c r="A28" s="160" t="s">
        <v>46</v>
      </c>
      <c r="B28" s="157">
        <f t="shared" ref="B28:C28" si="2">SUM(B9:B27)</f>
        <v>0</v>
      </c>
      <c r="C28" s="157">
        <f t="shared" si="2"/>
        <v>0</v>
      </c>
      <c r="D28" s="157">
        <f t="shared" si="1"/>
        <v>0</v>
      </c>
      <c r="E28" s="157">
        <f>SUM(E9:E27)</f>
        <v>0</v>
      </c>
    </row>
    <row r="29" ht="15.75" customHeight="1">
      <c r="A29" s="161" t="s">
        <v>208</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E1"/>
    <mergeCell ref="A2:E2"/>
    <mergeCell ref="A3:E3"/>
    <mergeCell ref="A4:E4"/>
    <mergeCell ref="A5:A8"/>
    <mergeCell ref="B5:B8"/>
    <mergeCell ref="D5:D8"/>
  </mergeCell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0.14"/>
    <col customWidth="1" min="2" max="2" width="34.0"/>
    <col customWidth="1" min="3" max="9" width="15.43"/>
    <col customWidth="1" min="10" max="26" width="8.71"/>
  </cols>
  <sheetData>
    <row r="1">
      <c r="A1" s="44" t="s">
        <v>221</v>
      </c>
    </row>
    <row r="2">
      <c r="A2" s="89" t="s">
        <v>222</v>
      </c>
      <c r="B2" s="4"/>
      <c r="C2" s="4"/>
      <c r="D2" s="4"/>
      <c r="E2" s="4"/>
      <c r="F2" s="4"/>
      <c r="G2" s="4"/>
      <c r="H2" s="4"/>
      <c r="I2" s="4"/>
    </row>
    <row r="3" ht="16.5" customHeight="1">
      <c r="A3" s="164" t="s">
        <v>3</v>
      </c>
      <c r="B3" s="165" t="s">
        <v>223</v>
      </c>
      <c r="C3" s="165" t="s">
        <v>224</v>
      </c>
      <c r="D3" s="165" t="s">
        <v>225</v>
      </c>
      <c r="E3" s="165" t="s">
        <v>226</v>
      </c>
      <c r="F3" s="166" t="s">
        <v>227</v>
      </c>
      <c r="G3" s="145"/>
      <c r="H3" s="146"/>
      <c r="I3" s="165" t="s">
        <v>228</v>
      </c>
    </row>
    <row r="4">
      <c r="A4" s="93"/>
      <c r="B4" s="148"/>
      <c r="C4" s="148"/>
      <c r="D4" s="148"/>
      <c r="E4" s="148"/>
      <c r="F4" s="167" t="s">
        <v>229</v>
      </c>
      <c r="G4" s="150"/>
      <c r="H4" s="151"/>
      <c r="I4" s="148"/>
    </row>
    <row r="5">
      <c r="A5" s="10"/>
      <c r="B5" s="11"/>
      <c r="C5" s="11"/>
      <c r="D5" s="11"/>
      <c r="E5" s="11"/>
      <c r="F5" s="168" t="s">
        <v>120</v>
      </c>
      <c r="G5" s="168" t="s">
        <v>230</v>
      </c>
      <c r="H5" s="168" t="s">
        <v>231</v>
      </c>
      <c r="I5" s="11"/>
    </row>
    <row r="6">
      <c r="A6" s="169" t="s">
        <v>205</v>
      </c>
      <c r="B6" s="169" t="s">
        <v>232</v>
      </c>
      <c r="C6" s="169" t="s">
        <v>233</v>
      </c>
      <c r="D6" s="169" t="s">
        <v>234</v>
      </c>
      <c r="E6" s="170">
        <v>2.0</v>
      </c>
      <c r="F6" s="170" t="s">
        <v>235</v>
      </c>
      <c r="G6" s="170" t="s">
        <v>236</v>
      </c>
      <c r="H6" s="170" t="s">
        <v>237</v>
      </c>
      <c r="I6" s="171">
        <v>178.0</v>
      </c>
    </row>
    <row r="7">
      <c r="A7" s="169" t="s">
        <v>18</v>
      </c>
      <c r="B7" s="169" t="s">
        <v>238</v>
      </c>
      <c r="C7" s="169" t="s">
        <v>239</v>
      </c>
      <c r="D7" s="169" t="s">
        <v>234</v>
      </c>
      <c r="E7" s="170">
        <v>3.0</v>
      </c>
      <c r="F7" s="170" t="s">
        <v>240</v>
      </c>
      <c r="G7" s="170" t="s">
        <v>241</v>
      </c>
      <c r="H7" s="170" t="s">
        <v>242</v>
      </c>
      <c r="I7" s="172">
        <v>178.0</v>
      </c>
    </row>
    <row r="8">
      <c r="A8" s="169" t="s">
        <v>206</v>
      </c>
      <c r="B8" s="169" t="s">
        <v>243</v>
      </c>
      <c r="C8" s="169" t="s">
        <v>239</v>
      </c>
      <c r="D8" s="169" t="s">
        <v>234</v>
      </c>
      <c r="E8" s="170">
        <v>3.0</v>
      </c>
      <c r="F8" s="170" t="s">
        <v>244</v>
      </c>
      <c r="G8" s="170" t="s">
        <v>241</v>
      </c>
      <c r="H8" s="170" t="s">
        <v>237</v>
      </c>
      <c r="I8" s="172">
        <v>178.0</v>
      </c>
    </row>
    <row r="9">
      <c r="A9" s="169" t="s">
        <v>20</v>
      </c>
      <c r="B9" s="169" t="s">
        <v>245</v>
      </c>
      <c r="C9" s="169" t="s">
        <v>239</v>
      </c>
      <c r="D9" s="169" t="s">
        <v>234</v>
      </c>
      <c r="E9" s="170">
        <v>3.0</v>
      </c>
      <c r="F9" s="170" t="s">
        <v>246</v>
      </c>
      <c r="G9" s="170" t="s">
        <v>247</v>
      </c>
      <c r="H9" s="170" t="s">
        <v>248</v>
      </c>
      <c r="I9" s="172">
        <v>178.0</v>
      </c>
    </row>
    <row r="10">
      <c r="A10" s="169" t="s">
        <v>21</v>
      </c>
      <c r="B10" s="169" t="s">
        <v>249</v>
      </c>
      <c r="C10" s="169" t="s">
        <v>250</v>
      </c>
      <c r="D10" s="169" t="s">
        <v>234</v>
      </c>
      <c r="E10" s="170">
        <v>4.0</v>
      </c>
      <c r="F10" s="170" t="s">
        <v>251</v>
      </c>
      <c r="G10" s="170" t="s">
        <v>252</v>
      </c>
      <c r="H10" s="170" t="s">
        <v>242</v>
      </c>
      <c r="I10" s="172">
        <v>178.0</v>
      </c>
    </row>
    <row r="11">
      <c r="A11" s="169" t="s">
        <v>23</v>
      </c>
      <c r="B11" s="169" t="s">
        <v>253</v>
      </c>
      <c r="C11" s="169" t="s">
        <v>250</v>
      </c>
      <c r="D11" s="169" t="s">
        <v>234</v>
      </c>
      <c r="E11" s="170">
        <v>4.0</v>
      </c>
      <c r="F11" s="170" t="s">
        <v>254</v>
      </c>
      <c r="G11" s="170" t="s">
        <v>255</v>
      </c>
      <c r="H11" s="170" t="s">
        <v>256</v>
      </c>
      <c r="I11" s="172">
        <v>178.0</v>
      </c>
    </row>
    <row r="12">
      <c r="A12" s="169" t="s">
        <v>207</v>
      </c>
      <c r="B12" s="169" t="s">
        <v>257</v>
      </c>
      <c r="C12" s="169" t="s">
        <v>258</v>
      </c>
      <c r="D12" s="169" t="s">
        <v>234</v>
      </c>
      <c r="E12" s="170">
        <v>3.0</v>
      </c>
      <c r="F12" s="170" t="s">
        <v>244</v>
      </c>
      <c r="G12" s="170" t="s">
        <v>241</v>
      </c>
      <c r="H12" s="170" t="s">
        <v>237</v>
      </c>
      <c r="I12" s="172">
        <v>178.0</v>
      </c>
    </row>
    <row r="13">
      <c r="A13" s="169" t="s">
        <v>25</v>
      </c>
      <c r="B13" s="169" t="s">
        <v>25</v>
      </c>
      <c r="C13" s="169" t="s">
        <v>25</v>
      </c>
      <c r="D13" s="169"/>
      <c r="E13" s="170" t="s">
        <v>259</v>
      </c>
      <c r="F13" s="170" t="s">
        <v>237</v>
      </c>
      <c r="G13" s="170" t="s">
        <v>237</v>
      </c>
      <c r="H13" s="170" t="s">
        <v>237</v>
      </c>
      <c r="I13" s="172" t="s">
        <v>259</v>
      </c>
    </row>
    <row r="14">
      <c r="A14" s="169" t="s">
        <v>25</v>
      </c>
      <c r="B14" s="169" t="s">
        <v>25</v>
      </c>
      <c r="C14" s="169" t="s">
        <v>25</v>
      </c>
      <c r="D14" s="169"/>
      <c r="E14" s="170" t="s">
        <v>259</v>
      </c>
      <c r="F14" s="170" t="s">
        <v>237</v>
      </c>
      <c r="G14" s="170" t="s">
        <v>237</v>
      </c>
      <c r="H14" s="170" t="s">
        <v>237</v>
      </c>
      <c r="I14" s="172" t="s">
        <v>259</v>
      </c>
    </row>
    <row r="15">
      <c r="A15" s="169" t="s">
        <v>25</v>
      </c>
      <c r="B15" s="169" t="s">
        <v>25</v>
      </c>
      <c r="C15" s="169" t="s">
        <v>25</v>
      </c>
      <c r="D15" s="169"/>
      <c r="E15" s="170" t="s">
        <v>259</v>
      </c>
      <c r="F15" s="170" t="s">
        <v>237</v>
      </c>
      <c r="G15" s="170" t="s">
        <v>237</v>
      </c>
      <c r="H15" s="170" t="s">
        <v>237</v>
      </c>
      <c r="I15" s="172" t="s">
        <v>259</v>
      </c>
    </row>
    <row r="16">
      <c r="A16" s="169" t="s">
        <v>25</v>
      </c>
      <c r="B16" s="169" t="s">
        <v>25</v>
      </c>
      <c r="C16" s="169" t="s">
        <v>25</v>
      </c>
      <c r="D16" s="169"/>
      <c r="E16" s="170" t="s">
        <v>259</v>
      </c>
      <c r="F16" s="170" t="s">
        <v>237</v>
      </c>
      <c r="G16" s="170" t="s">
        <v>237</v>
      </c>
      <c r="H16" s="170" t="s">
        <v>237</v>
      </c>
      <c r="I16" s="172" t="s">
        <v>259</v>
      </c>
    </row>
    <row r="17">
      <c r="A17" s="169" t="s">
        <v>25</v>
      </c>
      <c r="B17" s="169" t="s">
        <v>25</v>
      </c>
      <c r="C17" s="169" t="s">
        <v>25</v>
      </c>
      <c r="D17" s="169"/>
      <c r="E17" s="170" t="s">
        <v>259</v>
      </c>
      <c r="F17" s="170" t="s">
        <v>237</v>
      </c>
      <c r="G17" s="170" t="s">
        <v>237</v>
      </c>
      <c r="H17" s="170" t="s">
        <v>237</v>
      </c>
      <c r="I17" s="172" t="s">
        <v>259</v>
      </c>
    </row>
    <row r="18">
      <c r="A18" s="169" t="s">
        <v>25</v>
      </c>
      <c r="B18" s="169" t="s">
        <v>25</v>
      </c>
      <c r="C18" s="169" t="s">
        <v>25</v>
      </c>
      <c r="D18" s="169"/>
      <c r="E18" s="170" t="s">
        <v>259</v>
      </c>
      <c r="F18" s="170" t="s">
        <v>237</v>
      </c>
      <c r="G18" s="170" t="s">
        <v>237</v>
      </c>
      <c r="H18" s="170" t="s">
        <v>237</v>
      </c>
      <c r="I18" s="172" t="s">
        <v>259</v>
      </c>
    </row>
    <row r="19">
      <c r="A19" s="169" t="s">
        <v>25</v>
      </c>
      <c r="B19" s="169" t="s">
        <v>25</v>
      </c>
      <c r="C19" s="169" t="s">
        <v>25</v>
      </c>
      <c r="D19" s="169"/>
      <c r="E19" s="170" t="s">
        <v>259</v>
      </c>
      <c r="F19" s="170" t="s">
        <v>237</v>
      </c>
      <c r="G19" s="170" t="s">
        <v>237</v>
      </c>
      <c r="H19" s="170" t="s">
        <v>237</v>
      </c>
      <c r="I19" s="172" t="s">
        <v>259</v>
      </c>
    </row>
    <row r="20">
      <c r="A20" s="169" t="s">
        <v>25</v>
      </c>
      <c r="B20" s="169" t="s">
        <v>25</v>
      </c>
      <c r="C20" s="169" t="s">
        <v>25</v>
      </c>
      <c r="D20" s="169"/>
      <c r="E20" s="170" t="s">
        <v>259</v>
      </c>
      <c r="F20" s="170" t="s">
        <v>237</v>
      </c>
      <c r="G20" s="170" t="s">
        <v>237</v>
      </c>
      <c r="H20" s="170" t="s">
        <v>237</v>
      </c>
      <c r="I20" s="172" t="s">
        <v>259</v>
      </c>
    </row>
    <row r="21" ht="15.75" customHeight="1">
      <c r="A21" s="169" t="s">
        <v>25</v>
      </c>
      <c r="B21" s="169" t="s">
        <v>25</v>
      </c>
      <c r="C21" s="169" t="s">
        <v>25</v>
      </c>
      <c r="D21" s="169"/>
      <c r="E21" s="170" t="s">
        <v>259</v>
      </c>
      <c r="F21" s="170" t="s">
        <v>237</v>
      </c>
      <c r="G21" s="170" t="s">
        <v>237</v>
      </c>
      <c r="H21" s="170" t="s">
        <v>237</v>
      </c>
      <c r="I21" s="172" t="s">
        <v>259</v>
      </c>
    </row>
    <row r="22" ht="15.75" customHeight="1">
      <c r="A22" s="169" t="s">
        <v>25</v>
      </c>
      <c r="B22" s="169" t="s">
        <v>25</v>
      </c>
      <c r="C22" s="169" t="s">
        <v>25</v>
      </c>
      <c r="D22" s="169"/>
      <c r="E22" s="170" t="s">
        <v>259</v>
      </c>
      <c r="F22" s="170" t="s">
        <v>237</v>
      </c>
      <c r="G22" s="170" t="s">
        <v>237</v>
      </c>
      <c r="H22" s="170" t="s">
        <v>237</v>
      </c>
      <c r="I22" s="172" t="s">
        <v>259</v>
      </c>
    </row>
    <row r="23" ht="15.75" customHeight="1"/>
    <row r="24" ht="15.75" customHeight="1">
      <c r="A24" s="142" t="s">
        <v>260</v>
      </c>
    </row>
    <row r="25" ht="15.75" customHeight="1">
      <c r="A25" s="142" t="s">
        <v>261</v>
      </c>
    </row>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3:H3"/>
    <mergeCell ref="I3:I5"/>
    <mergeCell ref="F4:H4"/>
    <mergeCell ref="A24:I24"/>
    <mergeCell ref="A25:I25"/>
    <mergeCell ref="A1:I1"/>
    <mergeCell ref="A2:I2"/>
    <mergeCell ref="A3:A5"/>
    <mergeCell ref="B3:B5"/>
    <mergeCell ref="C3:C5"/>
    <mergeCell ref="D3:D5"/>
    <mergeCell ref="E3:E5"/>
  </mergeCells>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8.14"/>
    <col customWidth="1" min="2" max="14" width="10.14"/>
    <col customWidth="1" min="15" max="17" width="9.14"/>
    <col customWidth="1" min="18" max="26" width="8.71"/>
  </cols>
  <sheetData>
    <row r="1">
      <c r="A1" s="44" t="s">
        <v>262</v>
      </c>
    </row>
    <row r="2">
      <c r="A2" s="89" t="s">
        <v>222</v>
      </c>
      <c r="B2" s="4"/>
      <c r="C2" s="4"/>
      <c r="D2" s="4"/>
      <c r="E2" s="4"/>
      <c r="F2" s="4"/>
      <c r="G2" s="4"/>
      <c r="H2" s="4"/>
      <c r="I2" s="4"/>
      <c r="J2" s="4"/>
      <c r="K2" s="4"/>
      <c r="L2" s="4"/>
      <c r="M2" s="4"/>
      <c r="N2" s="4"/>
      <c r="O2" s="4"/>
    </row>
    <row r="3">
      <c r="A3" s="173" t="s">
        <v>3</v>
      </c>
      <c r="B3" s="166" t="s">
        <v>120</v>
      </c>
      <c r="C3" s="145"/>
      <c r="D3" s="145"/>
      <c r="E3" s="145"/>
      <c r="F3" s="146"/>
      <c r="G3" s="166" t="s">
        <v>230</v>
      </c>
      <c r="H3" s="145"/>
      <c r="I3" s="145"/>
      <c r="J3" s="145"/>
      <c r="K3" s="146"/>
      <c r="L3" s="165" t="s">
        <v>231</v>
      </c>
      <c r="M3" s="165" t="s">
        <v>263</v>
      </c>
      <c r="N3" s="174" t="s">
        <v>264</v>
      </c>
      <c r="O3" s="175" t="s">
        <v>265</v>
      </c>
      <c r="P3" s="175" t="s">
        <v>266</v>
      </c>
      <c r="Q3" s="175" t="s">
        <v>267</v>
      </c>
    </row>
    <row r="4">
      <c r="A4" s="10"/>
      <c r="B4" s="176" t="s">
        <v>268</v>
      </c>
      <c r="C4" s="177" t="s">
        <v>269</v>
      </c>
      <c r="D4" s="177" t="s">
        <v>270</v>
      </c>
      <c r="E4" s="177" t="s">
        <v>104</v>
      </c>
      <c r="F4" s="168" t="s">
        <v>271</v>
      </c>
      <c r="G4" s="177" t="s">
        <v>272</v>
      </c>
      <c r="H4" s="177" t="s">
        <v>269</v>
      </c>
      <c r="I4" s="178" t="s">
        <v>273</v>
      </c>
      <c r="J4" s="178" t="s">
        <v>274</v>
      </c>
      <c r="K4" s="168" t="s">
        <v>271</v>
      </c>
      <c r="L4" s="11"/>
      <c r="M4" s="11"/>
      <c r="N4" s="179" t="s">
        <v>275</v>
      </c>
      <c r="O4" s="11"/>
      <c r="P4" s="11"/>
      <c r="Q4" s="11"/>
    </row>
    <row r="5" ht="18.0" customHeight="1">
      <c r="A5" s="180" t="s">
        <v>205</v>
      </c>
      <c r="B5" s="181" t="s">
        <v>82</v>
      </c>
      <c r="C5" s="181" t="s">
        <v>82</v>
      </c>
      <c r="D5" s="181" t="s">
        <v>82</v>
      </c>
      <c r="E5" s="181" t="s">
        <v>82</v>
      </c>
      <c r="F5" s="181" t="s">
        <v>82</v>
      </c>
      <c r="G5" s="181" t="s">
        <v>82</v>
      </c>
      <c r="H5" s="181" t="s">
        <v>82</v>
      </c>
      <c r="I5" s="181" t="s">
        <v>82</v>
      </c>
      <c r="J5" s="181" t="s">
        <v>82</v>
      </c>
      <c r="K5" s="181" t="s">
        <v>82</v>
      </c>
      <c r="L5" s="181" t="s">
        <v>82</v>
      </c>
      <c r="M5" s="19"/>
      <c r="N5" s="19"/>
      <c r="O5" s="19"/>
      <c r="P5" s="181" t="s">
        <v>82</v>
      </c>
      <c r="Q5" s="181"/>
    </row>
    <row r="6" ht="18.0" customHeight="1">
      <c r="A6" s="180" t="s">
        <v>18</v>
      </c>
      <c r="B6" s="181" t="s">
        <v>82</v>
      </c>
      <c r="C6" s="181" t="s">
        <v>82</v>
      </c>
      <c r="D6" s="181" t="s">
        <v>82</v>
      </c>
      <c r="E6" s="181" t="s">
        <v>82</v>
      </c>
      <c r="F6" s="181" t="s">
        <v>82</v>
      </c>
      <c r="G6" s="181" t="s">
        <v>82</v>
      </c>
      <c r="H6" s="181" t="s">
        <v>82</v>
      </c>
      <c r="I6" s="181" t="s">
        <v>82</v>
      </c>
      <c r="J6" s="181" t="s">
        <v>82</v>
      </c>
      <c r="K6" s="181" t="s">
        <v>82</v>
      </c>
      <c r="L6" s="181" t="s">
        <v>82</v>
      </c>
      <c r="M6" s="19"/>
      <c r="N6" s="19"/>
      <c r="O6" s="19"/>
      <c r="P6" s="181" t="s">
        <v>82</v>
      </c>
      <c r="Q6" s="181"/>
    </row>
    <row r="7" ht="18.0" customHeight="1">
      <c r="A7" s="180" t="s">
        <v>206</v>
      </c>
      <c r="B7" s="181" t="s">
        <v>82</v>
      </c>
      <c r="C7" s="181" t="s">
        <v>82</v>
      </c>
      <c r="D7" s="181" t="s">
        <v>82</v>
      </c>
      <c r="E7" s="181" t="s">
        <v>82</v>
      </c>
      <c r="F7" s="181" t="s">
        <v>82</v>
      </c>
      <c r="G7" s="181" t="s">
        <v>82</v>
      </c>
      <c r="H7" s="181" t="s">
        <v>82</v>
      </c>
      <c r="I7" s="181" t="s">
        <v>82</v>
      </c>
      <c r="J7" s="181" t="s">
        <v>82</v>
      </c>
      <c r="K7" s="181" t="s">
        <v>82</v>
      </c>
      <c r="L7" s="181" t="s">
        <v>82</v>
      </c>
      <c r="M7" s="19"/>
      <c r="N7" s="19"/>
      <c r="O7" s="19"/>
      <c r="P7" s="181" t="s">
        <v>82</v>
      </c>
      <c r="Q7" s="181"/>
    </row>
    <row r="8" ht="18.0" customHeight="1">
      <c r="A8" s="180" t="s">
        <v>20</v>
      </c>
      <c r="B8" s="181" t="s">
        <v>82</v>
      </c>
      <c r="C8" s="181" t="s">
        <v>82</v>
      </c>
      <c r="D8" s="181" t="s">
        <v>82</v>
      </c>
      <c r="E8" s="181" t="s">
        <v>82</v>
      </c>
      <c r="F8" s="181" t="s">
        <v>82</v>
      </c>
      <c r="G8" s="181" t="s">
        <v>82</v>
      </c>
      <c r="H8" s="181" t="s">
        <v>82</v>
      </c>
      <c r="I8" s="181" t="s">
        <v>82</v>
      </c>
      <c r="J8" s="181" t="s">
        <v>82</v>
      </c>
      <c r="K8" s="181" t="s">
        <v>82</v>
      </c>
      <c r="L8" s="181" t="s">
        <v>82</v>
      </c>
      <c r="M8" s="22"/>
      <c r="N8" s="22"/>
      <c r="O8" s="22"/>
      <c r="P8" s="181" t="s">
        <v>82</v>
      </c>
      <c r="Q8" s="181"/>
    </row>
    <row r="9" ht="18.0" customHeight="1">
      <c r="A9" s="180" t="s">
        <v>21</v>
      </c>
      <c r="B9" s="181" t="s">
        <v>82</v>
      </c>
      <c r="C9" s="181" t="s">
        <v>82</v>
      </c>
      <c r="D9" s="181" t="s">
        <v>82</v>
      </c>
      <c r="E9" s="181" t="s">
        <v>82</v>
      </c>
      <c r="F9" s="181" t="s">
        <v>82</v>
      </c>
      <c r="G9" s="181" t="s">
        <v>82</v>
      </c>
      <c r="H9" s="181" t="s">
        <v>82</v>
      </c>
      <c r="I9" s="181" t="s">
        <v>82</v>
      </c>
      <c r="J9" s="181" t="s">
        <v>82</v>
      </c>
      <c r="K9" s="181" t="s">
        <v>82</v>
      </c>
      <c r="L9" s="181" t="s">
        <v>82</v>
      </c>
      <c r="M9" s="19"/>
      <c r="N9" s="19"/>
      <c r="O9" s="19"/>
      <c r="P9" s="181" t="s">
        <v>82</v>
      </c>
      <c r="Q9" s="181"/>
    </row>
    <row r="10" ht="18.0" customHeight="1">
      <c r="A10" s="180" t="s">
        <v>23</v>
      </c>
      <c r="B10" s="181" t="s">
        <v>82</v>
      </c>
      <c r="C10" s="181" t="s">
        <v>82</v>
      </c>
      <c r="D10" s="181" t="s">
        <v>82</v>
      </c>
      <c r="E10" s="181" t="s">
        <v>82</v>
      </c>
      <c r="F10" s="181" t="s">
        <v>82</v>
      </c>
      <c r="G10" s="181" t="s">
        <v>82</v>
      </c>
      <c r="H10" s="181" t="s">
        <v>82</v>
      </c>
      <c r="I10" s="181" t="s">
        <v>82</v>
      </c>
      <c r="J10" s="181" t="s">
        <v>82</v>
      </c>
      <c r="K10" s="181" t="s">
        <v>82</v>
      </c>
      <c r="L10" s="181" t="s">
        <v>82</v>
      </c>
      <c r="M10" s="22"/>
      <c r="N10" s="22"/>
      <c r="O10" s="22"/>
      <c r="P10" s="181" t="s">
        <v>82</v>
      </c>
      <c r="Q10" s="181"/>
    </row>
    <row r="11" ht="18.0" customHeight="1">
      <c r="A11" s="180" t="s">
        <v>207</v>
      </c>
      <c r="B11" s="181" t="s">
        <v>82</v>
      </c>
      <c r="C11" s="181" t="s">
        <v>82</v>
      </c>
      <c r="D11" s="181" t="s">
        <v>82</v>
      </c>
      <c r="E11" s="181" t="s">
        <v>82</v>
      </c>
      <c r="F11" s="181" t="s">
        <v>82</v>
      </c>
      <c r="G11" s="181" t="s">
        <v>82</v>
      </c>
      <c r="H11" s="181" t="s">
        <v>82</v>
      </c>
      <c r="I11" s="181" t="s">
        <v>82</v>
      </c>
      <c r="J11" s="181" t="s">
        <v>82</v>
      </c>
      <c r="K11" s="181" t="s">
        <v>82</v>
      </c>
      <c r="L11" s="181" t="s">
        <v>82</v>
      </c>
      <c r="M11" s="19"/>
      <c r="N11" s="19"/>
      <c r="O11" s="19"/>
      <c r="P11" s="181" t="s">
        <v>82</v>
      </c>
      <c r="Q11" s="181"/>
    </row>
    <row r="12" ht="18.0" customHeight="1">
      <c r="A12" s="180" t="s">
        <v>25</v>
      </c>
      <c r="B12" s="21"/>
      <c r="C12" s="182"/>
      <c r="D12" s="182"/>
      <c r="E12" s="182"/>
      <c r="F12" s="183"/>
      <c r="G12" s="21"/>
      <c r="H12" s="184"/>
      <c r="I12" s="184"/>
      <c r="J12" s="184"/>
      <c r="K12" s="183"/>
      <c r="L12" s="22"/>
      <c r="M12" s="22"/>
      <c r="N12" s="22"/>
      <c r="O12" s="22"/>
      <c r="P12" s="22"/>
      <c r="Q12" s="22"/>
    </row>
    <row r="13" ht="18.0" customHeight="1">
      <c r="A13" s="180" t="s">
        <v>25</v>
      </c>
      <c r="B13" s="185"/>
      <c r="C13" s="186"/>
      <c r="D13" s="186"/>
      <c r="E13" s="186"/>
      <c r="F13" s="187"/>
      <c r="G13" s="185"/>
      <c r="H13" s="188"/>
      <c r="I13" s="188"/>
      <c r="J13" s="188"/>
      <c r="K13" s="187"/>
      <c r="L13" s="19"/>
      <c r="M13" s="19"/>
      <c r="N13" s="19"/>
      <c r="O13" s="19"/>
      <c r="P13" s="19"/>
      <c r="Q13" s="19"/>
    </row>
    <row r="14" ht="18.0" customHeight="1">
      <c r="A14" s="180" t="s">
        <v>25</v>
      </c>
      <c r="B14" s="21"/>
      <c r="C14" s="182"/>
      <c r="D14" s="182"/>
      <c r="E14" s="182"/>
      <c r="F14" s="183"/>
      <c r="G14" s="21"/>
      <c r="H14" s="184"/>
      <c r="I14" s="184"/>
      <c r="J14" s="184"/>
      <c r="K14" s="183"/>
      <c r="L14" s="22"/>
      <c r="M14" s="22"/>
      <c r="N14" s="22"/>
      <c r="O14" s="22"/>
      <c r="P14" s="22"/>
      <c r="Q14" s="22"/>
    </row>
    <row r="15" ht="18.0" customHeight="1">
      <c r="A15" s="180"/>
      <c r="B15" s="185"/>
      <c r="C15" s="186"/>
      <c r="D15" s="186"/>
      <c r="E15" s="186"/>
      <c r="F15" s="187"/>
      <c r="G15" s="185"/>
      <c r="H15" s="188"/>
      <c r="I15" s="188"/>
      <c r="J15" s="188"/>
      <c r="K15" s="187"/>
      <c r="L15" s="19"/>
      <c r="M15" s="19"/>
      <c r="N15" s="19"/>
      <c r="O15" s="19"/>
      <c r="P15" s="19"/>
      <c r="Q15" s="19"/>
    </row>
    <row r="16" ht="18.0" customHeight="1">
      <c r="A16" s="180" t="s">
        <v>25</v>
      </c>
      <c r="B16" s="21"/>
      <c r="C16" s="182"/>
      <c r="D16" s="182"/>
      <c r="E16" s="182"/>
      <c r="F16" s="183"/>
      <c r="G16" s="21"/>
      <c r="H16" s="184"/>
      <c r="I16" s="184"/>
      <c r="J16" s="184"/>
      <c r="K16" s="183"/>
      <c r="L16" s="22"/>
      <c r="M16" s="22"/>
      <c r="N16" s="22"/>
      <c r="O16" s="22"/>
      <c r="P16" s="22"/>
      <c r="Q16" s="22"/>
    </row>
    <row r="17" ht="18.0" customHeight="1">
      <c r="A17" s="180" t="s">
        <v>25</v>
      </c>
      <c r="B17" s="185"/>
      <c r="C17" s="186"/>
      <c r="D17" s="186"/>
      <c r="E17" s="186"/>
      <c r="F17" s="187"/>
      <c r="G17" s="185"/>
      <c r="H17" s="188"/>
      <c r="I17" s="188"/>
      <c r="J17" s="188"/>
      <c r="K17" s="187"/>
      <c r="L17" s="19"/>
      <c r="M17" s="19"/>
      <c r="N17" s="19"/>
      <c r="O17" s="19"/>
      <c r="P17" s="19"/>
      <c r="Q17" s="19"/>
    </row>
    <row r="18" ht="18.0" customHeight="1">
      <c r="A18" s="180" t="s">
        <v>25</v>
      </c>
      <c r="B18" s="21"/>
      <c r="C18" s="182"/>
      <c r="D18" s="182"/>
      <c r="E18" s="182"/>
      <c r="F18" s="183"/>
      <c r="G18" s="21"/>
      <c r="H18" s="184"/>
      <c r="I18" s="184"/>
      <c r="J18" s="184"/>
      <c r="K18" s="183"/>
      <c r="L18" s="22"/>
      <c r="M18" s="22"/>
      <c r="N18" s="22"/>
      <c r="O18" s="22"/>
      <c r="P18" s="22"/>
      <c r="Q18" s="22"/>
    </row>
    <row r="19" ht="18.0" customHeight="1">
      <c r="A19" s="180" t="s">
        <v>25</v>
      </c>
      <c r="B19" s="185"/>
      <c r="C19" s="186"/>
      <c r="D19" s="186"/>
      <c r="E19" s="186"/>
      <c r="F19" s="187"/>
      <c r="G19" s="185"/>
      <c r="H19" s="188"/>
      <c r="I19" s="188"/>
      <c r="J19" s="188"/>
      <c r="K19" s="187"/>
      <c r="L19" s="19"/>
      <c r="M19" s="19"/>
      <c r="N19" s="19"/>
      <c r="O19" s="19"/>
      <c r="P19" s="19"/>
      <c r="Q19" s="19"/>
    </row>
    <row r="20" ht="18.0" customHeight="1">
      <c r="A20" s="180" t="s">
        <v>25</v>
      </c>
      <c r="B20" s="21"/>
      <c r="C20" s="182"/>
      <c r="D20" s="182"/>
      <c r="E20" s="182"/>
      <c r="F20" s="183"/>
      <c r="G20" s="21"/>
      <c r="H20" s="184"/>
      <c r="I20" s="184"/>
      <c r="J20" s="184"/>
      <c r="K20" s="183"/>
      <c r="L20" s="22"/>
      <c r="M20" s="22"/>
      <c r="N20" s="22"/>
      <c r="O20" s="22"/>
      <c r="P20" s="22"/>
      <c r="Q20" s="22"/>
    </row>
    <row r="21" ht="18.0" customHeight="1">
      <c r="A21" s="180" t="s">
        <v>25</v>
      </c>
      <c r="B21" s="185"/>
      <c r="C21" s="186"/>
      <c r="D21" s="186"/>
      <c r="E21" s="186"/>
      <c r="F21" s="187"/>
      <c r="G21" s="185"/>
      <c r="H21" s="188"/>
      <c r="I21" s="188"/>
      <c r="J21" s="188"/>
      <c r="K21" s="187"/>
      <c r="L21" s="19"/>
      <c r="M21" s="19"/>
      <c r="N21" s="19"/>
      <c r="O21" s="19"/>
      <c r="P21" s="19"/>
      <c r="Q21" s="19"/>
    </row>
    <row r="22" ht="18.0" customHeight="1">
      <c r="A22" s="180" t="s">
        <v>25</v>
      </c>
      <c r="B22" s="21"/>
      <c r="C22" s="182"/>
      <c r="D22" s="182"/>
      <c r="E22" s="182"/>
      <c r="F22" s="183"/>
      <c r="G22" s="21"/>
      <c r="H22" s="184"/>
      <c r="I22" s="184"/>
      <c r="J22" s="184"/>
      <c r="K22" s="183"/>
      <c r="L22" s="22"/>
      <c r="M22" s="22"/>
      <c r="N22" s="22"/>
      <c r="O22" s="22"/>
      <c r="P22" s="22"/>
      <c r="Q22" s="22"/>
    </row>
    <row r="23" ht="18.0" customHeight="1">
      <c r="A23" s="180" t="s">
        <v>25</v>
      </c>
      <c r="B23" s="21"/>
      <c r="C23" s="182"/>
      <c r="D23" s="182"/>
      <c r="E23" s="182"/>
      <c r="F23" s="183"/>
      <c r="G23" s="21"/>
      <c r="H23" s="184"/>
      <c r="I23" s="184"/>
      <c r="J23" s="184"/>
      <c r="K23" s="183"/>
      <c r="L23" s="22"/>
      <c r="M23" s="22"/>
      <c r="N23" s="22"/>
      <c r="O23" s="22"/>
      <c r="P23" s="22"/>
      <c r="Q23" s="22"/>
    </row>
    <row r="24" ht="18.0" customHeight="1">
      <c r="A24" s="180" t="s">
        <v>25</v>
      </c>
      <c r="B24" s="21"/>
      <c r="C24" s="182"/>
      <c r="D24" s="182"/>
      <c r="E24" s="182"/>
      <c r="F24" s="183"/>
      <c r="G24" s="21"/>
      <c r="H24" s="184"/>
      <c r="I24" s="184"/>
      <c r="J24" s="184"/>
      <c r="K24" s="183"/>
      <c r="L24" s="22"/>
      <c r="M24" s="22"/>
      <c r="N24" s="22"/>
      <c r="O24" s="22"/>
      <c r="P24" s="22"/>
      <c r="Q24" s="22"/>
    </row>
    <row r="25" ht="18.0" customHeight="1">
      <c r="A25" s="180" t="s">
        <v>25</v>
      </c>
      <c r="B25" s="185"/>
      <c r="C25" s="186"/>
      <c r="D25" s="186"/>
      <c r="E25" s="186"/>
      <c r="F25" s="187"/>
      <c r="G25" s="185"/>
      <c r="H25" s="188"/>
      <c r="I25" s="188"/>
      <c r="J25" s="188"/>
      <c r="K25" s="187"/>
      <c r="L25" s="19"/>
      <c r="M25" s="19"/>
      <c r="N25" s="19"/>
      <c r="O25" s="19"/>
      <c r="P25" s="19"/>
      <c r="Q25" s="19"/>
    </row>
    <row r="26" ht="18.0" customHeight="1">
      <c r="A26" s="180"/>
      <c r="B26" s="21"/>
      <c r="C26" s="182"/>
      <c r="D26" s="182"/>
      <c r="E26" s="182"/>
      <c r="F26" s="183"/>
      <c r="G26" s="21"/>
      <c r="H26" s="184"/>
      <c r="I26" s="184"/>
      <c r="J26" s="184"/>
      <c r="K26" s="183"/>
      <c r="L26" s="22"/>
      <c r="M26" s="22"/>
      <c r="N26" s="22"/>
      <c r="O26" s="22"/>
      <c r="P26" s="22"/>
      <c r="Q26" s="22"/>
    </row>
    <row r="27" ht="18.0" customHeight="1">
      <c r="A27" s="180" t="s">
        <v>25</v>
      </c>
      <c r="B27" s="21"/>
      <c r="C27" s="182"/>
      <c r="D27" s="182"/>
      <c r="E27" s="182"/>
      <c r="F27" s="183"/>
      <c r="G27" s="21"/>
      <c r="H27" s="184"/>
      <c r="I27" s="184"/>
      <c r="J27" s="184"/>
      <c r="K27" s="183"/>
      <c r="L27" s="22"/>
      <c r="M27" s="22"/>
      <c r="N27" s="22"/>
      <c r="O27" s="22"/>
      <c r="P27" s="22"/>
      <c r="Q27" s="22"/>
    </row>
    <row r="28" ht="15.75" customHeight="1"/>
    <row r="29" ht="15.75" customHeight="1">
      <c r="A29" s="142" t="s">
        <v>276</v>
      </c>
    </row>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1">
    <mergeCell ref="O3:O4"/>
    <mergeCell ref="P3:P4"/>
    <mergeCell ref="Q3:Q4"/>
    <mergeCell ref="A1:O1"/>
    <mergeCell ref="A2:O2"/>
    <mergeCell ref="A3:A4"/>
    <mergeCell ref="B3:F3"/>
    <mergeCell ref="G3:K3"/>
    <mergeCell ref="L3:L4"/>
    <mergeCell ref="M3:M4"/>
    <mergeCell ref="A29:O29"/>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8.14"/>
    <col customWidth="1" min="2" max="2" width="31.71"/>
    <col customWidth="1" min="3" max="3" width="18.86"/>
    <col customWidth="1" min="4" max="5" width="14.86"/>
    <col customWidth="1" min="6" max="7" width="18.86"/>
    <col customWidth="1" min="8" max="9" width="12.29"/>
    <col customWidth="1" min="10" max="26" width="8.71"/>
  </cols>
  <sheetData>
    <row r="1" ht="56.25" customHeight="1">
      <c r="A1" s="1" t="s">
        <v>0</v>
      </c>
    </row>
    <row r="2" ht="15.75" customHeight="1">
      <c r="A2" s="2" t="s">
        <v>1</v>
      </c>
    </row>
    <row r="3" ht="15.75" customHeight="1">
      <c r="A3" s="3" t="s">
        <v>2</v>
      </c>
      <c r="B3" s="4"/>
      <c r="C3" s="4"/>
      <c r="D3" s="4"/>
      <c r="E3" s="4"/>
      <c r="F3" s="4"/>
      <c r="G3" s="4"/>
      <c r="H3" s="4"/>
      <c r="I3" s="4"/>
    </row>
    <row r="4" ht="18.75" customHeight="1">
      <c r="A4" s="5" t="s">
        <v>3</v>
      </c>
      <c r="B4" s="6" t="s">
        <v>4</v>
      </c>
      <c r="C4" s="6" t="s">
        <v>5</v>
      </c>
      <c r="D4" s="6" t="s">
        <v>6</v>
      </c>
      <c r="E4" s="6" t="s">
        <v>7</v>
      </c>
      <c r="F4" s="7" t="s">
        <v>8</v>
      </c>
      <c r="G4" s="6" t="s">
        <v>9</v>
      </c>
      <c r="H4" s="8" t="s">
        <v>10</v>
      </c>
      <c r="I4" s="9" t="s">
        <v>11</v>
      </c>
    </row>
    <row r="5">
      <c r="A5" s="10"/>
      <c r="B5" s="11"/>
      <c r="C5" s="11"/>
      <c r="D5" s="11"/>
      <c r="E5" s="11"/>
      <c r="F5" s="12" t="s">
        <v>12</v>
      </c>
      <c r="G5" s="11"/>
      <c r="H5" s="13" t="s">
        <v>13</v>
      </c>
      <c r="I5" s="14" t="s">
        <v>13</v>
      </c>
    </row>
    <row r="6" ht="19.5" customHeight="1">
      <c r="A6" s="15" t="s">
        <v>14</v>
      </c>
      <c r="B6" s="15" t="s">
        <v>15</v>
      </c>
      <c r="C6" s="16">
        <v>15.0</v>
      </c>
      <c r="D6" s="17">
        <v>6.0</v>
      </c>
      <c r="E6" s="17">
        <v>177.0</v>
      </c>
      <c r="F6" s="18">
        <f t="shared" ref="F6:F61" si="1">C6*D6*E6</f>
        <v>15930</v>
      </c>
      <c r="G6" s="16">
        <v>1561.14</v>
      </c>
      <c r="H6" s="19"/>
      <c r="I6" s="20"/>
    </row>
    <row r="7" ht="19.5" customHeight="1">
      <c r="A7" s="15" t="s">
        <v>14</v>
      </c>
      <c r="B7" s="15" t="s">
        <v>16</v>
      </c>
      <c r="C7" s="16">
        <v>14.0</v>
      </c>
      <c r="D7" s="17">
        <v>5.0</v>
      </c>
      <c r="E7" s="17">
        <v>177.0</v>
      </c>
      <c r="F7" s="18">
        <f t="shared" si="1"/>
        <v>12390</v>
      </c>
      <c r="G7" s="16">
        <v>1214.22</v>
      </c>
      <c r="H7" s="19"/>
      <c r="I7" s="20"/>
    </row>
    <row r="8" ht="19.5" customHeight="1">
      <c r="A8" s="15" t="s">
        <v>14</v>
      </c>
      <c r="B8" s="15" t="s">
        <v>17</v>
      </c>
      <c r="C8" s="16">
        <v>13.5</v>
      </c>
      <c r="D8" s="17">
        <v>6.0</v>
      </c>
      <c r="E8" s="17">
        <v>177.0</v>
      </c>
      <c r="F8" s="18">
        <f t="shared" si="1"/>
        <v>14337</v>
      </c>
      <c r="G8" s="16">
        <v>1405.03</v>
      </c>
      <c r="H8" s="19"/>
      <c r="I8" s="20"/>
    </row>
    <row r="9" ht="19.5" customHeight="1">
      <c r="A9" s="15" t="s">
        <v>14</v>
      </c>
      <c r="B9" s="15" t="s">
        <v>17</v>
      </c>
      <c r="C9" s="16">
        <v>10.94</v>
      </c>
      <c r="D9" s="17">
        <v>3.5</v>
      </c>
      <c r="E9" s="17">
        <v>177.0</v>
      </c>
      <c r="F9" s="18">
        <f t="shared" si="1"/>
        <v>6777.33</v>
      </c>
      <c r="G9" s="16">
        <v>664.18</v>
      </c>
      <c r="H9" s="21"/>
      <c r="I9" s="22"/>
    </row>
    <row r="10" ht="19.5" customHeight="1">
      <c r="A10" s="15" t="s">
        <v>14</v>
      </c>
      <c r="B10" s="15" t="s">
        <v>17</v>
      </c>
      <c r="C10" s="16">
        <v>10.94</v>
      </c>
      <c r="D10" s="17">
        <v>3.5</v>
      </c>
      <c r="E10" s="17">
        <v>177.0</v>
      </c>
      <c r="F10" s="18">
        <f t="shared" si="1"/>
        <v>6777.33</v>
      </c>
      <c r="G10" s="16">
        <v>664.18</v>
      </c>
      <c r="H10" s="19"/>
      <c r="I10" s="20"/>
    </row>
    <row r="11" ht="19.5" customHeight="1">
      <c r="A11" s="15" t="s">
        <v>18</v>
      </c>
      <c r="B11" s="15" t="s">
        <v>15</v>
      </c>
      <c r="C11" s="16">
        <v>15.0</v>
      </c>
      <c r="D11" s="17">
        <v>6.0</v>
      </c>
      <c r="E11" s="17">
        <v>177.0</v>
      </c>
      <c r="F11" s="18">
        <f t="shared" si="1"/>
        <v>15930</v>
      </c>
      <c r="G11" s="16">
        <v>1561.14</v>
      </c>
      <c r="H11" s="21"/>
      <c r="I11" s="22"/>
    </row>
    <row r="12" ht="19.5" customHeight="1">
      <c r="A12" s="15" t="s">
        <v>18</v>
      </c>
      <c r="B12" s="15" t="s">
        <v>17</v>
      </c>
      <c r="C12" s="16">
        <v>13.5</v>
      </c>
      <c r="D12" s="17">
        <v>7.0</v>
      </c>
      <c r="E12" s="17">
        <v>177.0</v>
      </c>
      <c r="F12" s="18">
        <f t="shared" si="1"/>
        <v>16726.5</v>
      </c>
      <c r="G12" s="16">
        <v>1629.2</v>
      </c>
      <c r="H12" s="19"/>
      <c r="I12" s="20"/>
    </row>
    <row r="13" ht="19.5" customHeight="1">
      <c r="A13" s="15" t="s">
        <v>19</v>
      </c>
      <c r="B13" s="15" t="s">
        <v>15</v>
      </c>
      <c r="C13" s="16">
        <v>15.0</v>
      </c>
      <c r="D13" s="17">
        <v>6.0</v>
      </c>
      <c r="E13" s="17">
        <v>177.0</v>
      </c>
      <c r="F13" s="18">
        <f t="shared" si="1"/>
        <v>15930</v>
      </c>
      <c r="G13" s="16">
        <v>11561.14</v>
      </c>
      <c r="H13" s="21"/>
      <c r="I13" s="22"/>
    </row>
    <row r="14" ht="19.5" customHeight="1">
      <c r="A14" s="15" t="s">
        <v>19</v>
      </c>
      <c r="B14" s="15" t="s">
        <v>17</v>
      </c>
      <c r="C14" s="16">
        <v>13.0</v>
      </c>
      <c r="D14" s="17">
        <v>6.0</v>
      </c>
      <c r="E14" s="17">
        <v>177.0</v>
      </c>
      <c r="F14" s="18">
        <f t="shared" si="1"/>
        <v>13806</v>
      </c>
      <c r="G14" s="16">
        <v>1352.99</v>
      </c>
      <c r="H14" s="19"/>
      <c r="I14" s="20"/>
    </row>
    <row r="15" ht="19.5" customHeight="1">
      <c r="A15" s="15" t="s">
        <v>20</v>
      </c>
      <c r="B15" s="15" t="s">
        <v>15</v>
      </c>
      <c r="C15" s="16">
        <v>14.0</v>
      </c>
      <c r="D15" s="17">
        <v>6.0</v>
      </c>
      <c r="E15" s="17">
        <v>177.0</v>
      </c>
      <c r="F15" s="18">
        <f t="shared" si="1"/>
        <v>14868</v>
      </c>
      <c r="G15" s="16">
        <v>1457.06</v>
      </c>
      <c r="H15" s="21"/>
      <c r="I15" s="22"/>
    </row>
    <row r="16" ht="19.5" customHeight="1">
      <c r="A16" s="15" t="s">
        <v>20</v>
      </c>
      <c r="B16" s="15" t="s">
        <v>17</v>
      </c>
      <c r="C16" s="16">
        <v>13.0</v>
      </c>
      <c r="D16" s="17">
        <v>6.0</v>
      </c>
      <c r="E16" s="17">
        <v>177.0</v>
      </c>
      <c r="F16" s="18">
        <f t="shared" si="1"/>
        <v>13806</v>
      </c>
      <c r="G16" s="16">
        <v>1352.99</v>
      </c>
      <c r="H16" s="19"/>
      <c r="I16" s="20"/>
    </row>
    <row r="17" ht="19.5" customHeight="1">
      <c r="A17" s="15" t="s">
        <v>21</v>
      </c>
      <c r="B17" s="15" t="s">
        <v>15</v>
      </c>
      <c r="C17" s="16">
        <v>15.0</v>
      </c>
      <c r="D17" s="17">
        <v>7.0</v>
      </c>
      <c r="E17" s="17">
        <v>177.0</v>
      </c>
      <c r="F17" s="18">
        <f t="shared" si="1"/>
        <v>18585</v>
      </c>
      <c r="G17" s="16">
        <v>1821.33</v>
      </c>
      <c r="H17" s="21"/>
      <c r="I17" s="22"/>
    </row>
    <row r="18" ht="19.5" customHeight="1">
      <c r="A18" s="15" t="s">
        <v>21</v>
      </c>
      <c r="B18" s="15" t="s">
        <v>22</v>
      </c>
      <c r="C18" s="16">
        <v>12.5</v>
      </c>
      <c r="D18" s="17">
        <v>6.0</v>
      </c>
      <c r="E18" s="17">
        <v>177.0</v>
      </c>
      <c r="F18" s="18">
        <f t="shared" si="1"/>
        <v>13275</v>
      </c>
      <c r="G18" s="16">
        <v>1300.95</v>
      </c>
      <c r="H18" s="19"/>
      <c r="I18" s="20"/>
    </row>
    <row r="19" ht="19.5" customHeight="1">
      <c r="A19" s="15" t="s">
        <v>23</v>
      </c>
      <c r="B19" s="15" t="s">
        <v>15</v>
      </c>
      <c r="C19" s="16">
        <v>16.5</v>
      </c>
      <c r="D19" s="17">
        <v>7.0</v>
      </c>
      <c r="E19" s="17">
        <v>177.0</v>
      </c>
      <c r="F19" s="18">
        <f t="shared" si="1"/>
        <v>20443.5</v>
      </c>
      <c r="G19" s="16">
        <v>2003.46</v>
      </c>
      <c r="H19" s="21"/>
      <c r="I19" s="22"/>
    </row>
    <row r="20" ht="19.5" customHeight="1">
      <c r="A20" s="15" t="s">
        <v>23</v>
      </c>
      <c r="B20" s="15" t="s">
        <v>17</v>
      </c>
      <c r="C20" s="16">
        <v>12.5</v>
      </c>
      <c r="D20" s="17">
        <v>4.0</v>
      </c>
      <c r="E20" s="17">
        <v>177.0</v>
      </c>
      <c r="F20" s="18">
        <f t="shared" si="1"/>
        <v>8850</v>
      </c>
      <c r="G20" s="16">
        <v>867.3</v>
      </c>
      <c r="H20" s="19"/>
      <c r="I20" s="20"/>
    </row>
    <row r="21" ht="19.5" customHeight="1">
      <c r="A21" s="15" t="s">
        <v>24</v>
      </c>
      <c r="B21" s="15" t="s">
        <v>15</v>
      </c>
      <c r="C21" s="16">
        <v>13.0</v>
      </c>
      <c r="D21" s="17">
        <v>5.0</v>
      </c>
      <c r="E21" s="17">
        <v>177.0</v>
      </c>
      <c r="F21" s="18">
        <f t="shared" si="1"/>
        <v>11505</v>
      </c>
      <c r="G21" s="16">
        <v>1127.49</v>
      </c>
      <c r="H21" s="21"/>
      <c r="I21" s="22"/>
    </row>
    <row r="22" ht="19.5" customHeight="1">
      <c r="A22" s="15"/>
      <c r="B22" s="15" t="s">
        <v>25</v>
      </c>
      <c r="C22" s="16">
        <v>0.0</v>
      </c>
      <c r="D22" s="17"/>
      <c r="E22" s="17"/>
      <c r="F22" s="18">
        <f t="shared" si="1"/>
        <v>0</v>
      </c>
      <c r="G22" s="16">
        <v>0.0</v>
      </c>
      <c r="H22" s="19"/>
      <c r="I22" s="20"/>
    </row>
    <row r="23" ht="19.5" customHeight="1">
      <c r="A23" s="15" t="s">
        <v>26</v>
      </c>
      <c r="B23" s="15" t="s">
        <v>27</v>
      </c>
      <c r="C23" s="16">
        <v>31.25</v>
      </c>
      <c r="D23" s="17">
        <v>8.0</v>
      </c>
      <c r="E23" s="17">
        <v>260.0</v>
      </c>
      <c r="F23" s="18">
        <f t="shared" si="1"/>
        <v>65000</v>
      </c>
      <c r="G23" s="16">
        <v>6370.0</v>
      </c>
      <c r="H23" s="21"/>
      <c r="I23" s="22"/>
    </row>
    <row r="24" ht="19.5" customHeight="1">
      <c r="A24" s="15" t="s">
        <v>26</v>
      </c>
      <c r="B24" s="15" t="s">
        <v>28</v>
      </c>
      <c r="C24" s="16">
        <v>19.24</v>
      </c>
      <c r="D24" s="17">
        <v>8.0</v>
      </c>
      <c r="E24" s="17">
        <v>260.0</v>
      </c>
      <c r="F24" s="18">
        <f t="shared" si="1"/>
        <v>40019.2</v>
      </c>
      <c r="G24" s="16">
        <v>3921.88</v>
      </c>
      <c r="H24" s="21"/>
      <c r="I24" s="22"/>
    </row>
    <row r="25" ht="19.5" customHeight="1">
      <c r="A25" s="15" t="s">
        <v>25</v>
      </c>
      <c r="B25" s="15" t="s">
        <v>25</v>
      </c>
      <c r="C25" s="16">
        <v>0.0</v>
      </c>
      <c r="D25" s="17"/>
      <c r="E25" s="17"/>
      <c r="F25" s="18">
        <f t="shared" si="1"/>
        <v>0</v>
      </c>
      <c r="G25" s="16">
        <v>0.0</v>
      </c>
      <c r="H25" s="19"/>
      <c r="I25" s="20"/>
    </row>
    <row r="26" ht="19.5" customHeight="1">
      <c r="A26" s="15" t="s">
        <v>29</v>
      </c>
      <c r="B26" s="15" t="s">
        <v>16</v>
      </c>
      <c r="C26" s="16">
        <v>15.75</v>
      </c>
      <c r="D26" s="17">
        <v>5.0</v>
      </c>
      <c r="E26" s="17">
        <v>20.0</v>
      </c>
      <c r="F26" s="18">
        <f t="shared" si="1"/>
        <v>1575</v>
      </c>
      <c r="G26" s="16">
        <v>154.35</v>
      </c>
      <c r="H26" s="19"/>
      <c r="I26" s="20"/>
    </row>
    <row r="27" ht="19.5" customHeight="1">
      <c r="A27" s="15" t="s">
        <v>29</v>
      </c>
      <c r="B27" s="15" t="s">
        <v>17</v>
      </c>
      <c r="C27" s="16">
        <v>14.5</v>
      </c>
      <c r="D27" s="17">
        <v>5.0</v>
      </c>
      <c r="E27" s="17">
        <v>20.0</v>
      </c>
      <c r="F27" s="18">
        <f t="shared" si="1"/>
        <v>1450</v>
      </c>
      <c r="G27" s="16">
        <v>142.1</v>
      </c>
      <c r="H27" s="21"/>
      <c r="I27" s="22"/>
    </row>
    <row r="28" ht="19.5" customHeight="1">
      <c r="A28" s="15" t="s">
        <v>29</v>
      </c>
      <c r="B28" s="15" t="s">
        <v>17</v>
      </c>
      <c r="C28" s="16">
        <v>14.5</v>
      </c>
      <c r="D28" s="17">
        <v>5.0</v>
      </c>
      <c r="E28" s="17">
        <v>20.0</v>
      </c>
      <c r="F28" s="18">
        <f t="shared" si="1"/>
        <v>1450</v>
      </c>
      <c r="G28" s="16">
        <v>142.1</v>
      </c>
      <c r="H28" s="19"/>
      <c r="I28" s="20"/>
    </row>
    <row r="29" ht="19.5" customHeight="1">
      <c r="A29" s="15" t="s">
        <v>18</v>
      </c>
      <c r="B29" s="15" t="s">
        <v>16</v>
      </c>
      <c r="C29" s="16">
        <v>15.75</v>
      </c>
      <c r="D29" s="17">
        <v>5.0</v>
      </c>
      <c r="E29" s="17">
        <v>19.0</v>
      </c>
      <c r="F29" s="18">
        <f t="shared" si="1"/>
        <v>1496.25</v>
      </c>
      <c r="G29" s="16">
        <v>146.63</v>
      </c>
      <c r="H29" s="21"/>
      <c r="I29" s="22"/>
    </row>
    <row r="30" ht="19.5" customHeight="1">
      <c r="A30" s="15" t="s">
        <v>18</v>
      </c>
      <c r="B30" s="15" t="s">
        <v>16</v>
      </c>
      <c r="C30" s="16">
        <v>15.27</v>
      </c>
      <c r="D30" s="17">
        <v>5.0</v>
      </c>
      <c r="E30" s="17">
        <v>19.0</v>
      </c>
      <c r="F30" s="18">
        <f t="shared" si="1"/>
        <v>1450.65</v>
      </c>
      <c r="G30" s="16">
        <v>142.16</v>
      </c>
      <c r="H30" s="19"/>
      <c r="I30" s="20"/>
    </row>
    <row r="31" ht="19.5" customHeight="1">
      <c r="A31" s="15" t="s">
        <v>18</v>
      </c>
      <c r="B31" s="15" t="s">
        <v>17</v>
      </c>
      <c r="C31" s="16">
        <v>15.0</v>
      </c>
      <c r="D31" s="17">
        <v>5.0</v>
      </c>
      <c r="E31" s="17">
        <v>19.0</v>
      </c>
      <c r="F31" s="18">
        <f t="shared" si="1"/>
        <v>1425</v>
      </c>
      <c r="G31" s="16">
        <v>396.65</v>
      </c>
      <c r="H31" s="21"/>
      <c r="I31" s="22"/>
    </row>
    <row r="32" ht="19.5" customHeight="1">
      <c r="A32" s="15" t="s">
        <v>18</v>
      </c>
      <c r="B32" s="15" t="s">
        <v>17</v>
      </c>
      <c r="C32" s="16">
        <v>15.0</v>
      </c>
      <c r="D32" s="17">
        <v>5.0</v>
      </c>
      <c r="E32" s="17">
        <v>19.0</v>
      </c>
      <c r="F32" s="18">
        <f t="shared" si="1"/>
        <v>1425</v>
      </c>
      <c r="G32" s="16">
        <v>139.65</v>
      </c>
      <c r="H32" s="19"/>
      <c r="I32" s="20"/>
    </row>
    <row r="33" ht="19.5" customHeight="1">
      <c r="A33" s="15" t="s">
        <v>25</v>
      </c>
      <c r="B33" s="15" t="s">
        <v>25</v>
      </c>
      <c r="C33" s="16">
        <v>0.0</v>
      </c>
      <c r="D33" s="17"/>
      <c r="E33" s="17"/>
      <c r="F33" s="18">
        <f t="shared" si="1"/>
        <v>0</v>
      </c>
      <c r="G33" s="16">
        <v>0.0</v>
      </c>
      <c r="H33" s="21"/>
      <c r="I33" s="22"/>
    </row>
    <row r="34" ht="19.5" customHeight="1">
      <c r="A34" s="15" t="s">
        <v>25</v>
      </c>
      <c r="B34" s="15" t="s">
        <v>25</v>
      </c>
      <c r="C34" s="16">
        <v>0.0</v>
      </c>
      <c r="D34" s="17"/>
      <c r="E34" s="17"/>
      <c r="F34" s="18">
        <f t="shared" si="1"/>
        <v>0</v>
      </c>
      <c r="G34" s="16">
        <v>0.0</v>
      </c>
      <c r="H34" s="19"/>
      <c r="I34" s="20"/>
    </row>
    <row r="35" ht="19.5" customHeight="1">
      <c r="A35" s="15" t="s">
        <v>25</v>
      </c>
      <c r="B35" s="15" t="s">
        <v>25</v>
      </c>
      <c r="C35" s="16">
        <v>0.0</v>
      </c>
      <c r="D35" s="17"/>
      <c r="E35" s="17"/>
      <c r="F35" s="18">
        <f t="shared" si="1"/>
        <v>0</v>
      </c>
      <c r="G35" s="16">
        <v>0.0</v>
      </c>
      <c r="H35" s="21"/>
      <c r="I35" s="22"/>
    </row>
    <row r="36" ht="19.5" customHeight="1">
      <c r="A36" s="15" t="s">
        <v>25</v>
      </c>
      <c r="B36" s="15" t="s">
        <v>25</v>
      </c>
      <c r="C36" s="16">
        <v>0.0</v>
      </c>
      <c r="D36" s="17"/>
      <c r="E36" s="17"/>
      <c r="F36" s="18">
        <f t="shared" si="1"/>
        <v>0</v>
      </c>
      <c r="G36" s="16">
        <v>0.0</v>
      </c>
      <c r="H36" s="19"/>
      <c r="I36" s="20"/>
    </row>
    <row r="37" ht="19.5" customHeight="1">
      <c r="A37" s="15" t="s">
        <v>25</v>
      </c>
      <c r="B37" s="15" t="s">
        <v>25</v>
      </c>
      <c r="C37" s="16">
        <v>0.0</v>
      </c>
      <c r="D37" s="17"/>
      <c r="E37" s="17"/>
      <c r="F37" s="18">
        <f t="shared" si="1"/>
        <v>0</v>
      </c>
      <c r="G37" s="16">
        <v>0.0</v>
      </c>
      <c r="H37" s="21"/>
      <c r="I37" s="22"/>
    </row>
    <row r="38" ht="19.5" customHeight="1">
      <c r="A38" s="15" t="s">
        <v>25</v>
      </c>
      <c r="B38" s="15" t="s">
        <v>25</v>
      </c>
      <c r="C38" s="16">
        <v>0.0</v>
      </c>
      <c r="D38" s="17"/>
      <c r="E38" s="17"/>
      <c r="F38" s="18">
        <f t="shared" si="1"/>
        <v>0</v>
      </c>
      <c r="G38" s="16">
        <v>0.0</v>
      </c>
      <c r="H38" s="19"/>
      <c r="I38" s="20"/>
    </row>
    <row r="39" ht="19.5" customHeight="1">
      <c r="A39" s="15" t="s">
        <v>25</v>
      </c>
      <c r="B39" s="15" t="s">
        <v>25</v>
      </c>
      <c r="C39" s="16">
        <v>0.0</v>
      </c>
      <c r="D39" s="17"/>
      <c r="E39" s="17"/>
      <c r="F39" s="18">
        <f t="shared" si="1"/>
        <v>0</v>
      </c>
      <c r="G39" s="16">
        <v>0.0</v>
      </c>
      <c r="H39" s="21"/>
      <c r="I39" s="22"/>
    </row>
    <row r="40" ht="19.5" customHeight="1">
      <c r="A40" s="15" t="s">
        <v>25</v>
      </c>
      <c r="B40" s="15" t="s">
        <v>25</v>
      </c>
      <c r="C40" s="16">
        <v>0.0</v>
      </c>
      <c r="D40" s="17"/>
      <c r="E40" s="17"/>
      <c r="F40" s="18">
        <f t="shared" si="1"/>
        <v>0</v>
      </c>
      <c r="G40" s="16">
        <v>0.0</v>
      </c>
      <c r="H40" s="19"/>
      <c r="I40" s="20"/>
    </row>
    <row r="41" ht="19.5" customHeight="1">
      <c r="A41" s="15" t="s">
        <v>25</v>
      </c>
      <c r="B41" s="15" t="s">
        <v>25</v>
      </c>
      <c r="C41" s="16">
        <v>0.0</v>
      </c>
      <c r="D41" s="17"/>
      <c r="E41" s="17"/>
      <c r="F41" s="18">
        <f t="shared" si="1"/>
        <v>0</v>
      </c>
      <c r="G41" s="16">
        <v>0.0</v>
      </c>
      <c r="H41" s="21"/>
      <c r="I41" s="22"/>
    </row>
    <row r="42" ht="19.5" customHeight="1">
      <c r="A42" s="15" t="s">
        <v>25</v>
      </c>
      <c r="B42" s="15" t="s">
        <v>25</v>
      </c>
      <c r="C42" s="16">
        <v>0.0</v>
      </c>
      <c r="D42" s="17"/>
      <c r="E42" s="17"/>
      <c r="F42" s="18">
        <f t="shared" si="1"/>
        <v>0</v>
      </c>
      <c r="G42" s="16">
        <v>0.0</v>
      </c>
      <c r="H42" s="21"/>
      <c r="I42" s="22"/>
    </row>
    <row r="43" ht="19.5" customHeight="1">
      <c r="A43" s="15" t="s">
        <v>25</v>
      </c>
      <c r="B43" s="15" t="s">
        <v>25</v>
      </c>
      <c r="C43" s="16">
        <v>0.0</v>
      </c>
      <c r="D43" s="17"/>
      <c r="E43" s="17"/>
      <c r="F43" s="18">
        <f t="shared" si="1"/>
        <v>0</v>
      </c>
      <c r="G43" s="16">
        <v>0.0</v>
      </c>
      <c r="H43" s="21"/>
      <c r="I43" s="22"/>
    </row>
    <row r="44" ht="19.5" customHeight="1">
      <c r="A44" s="15" t="s">
        <v>25</v>
      </c>
      <c r="B44" s="15" t="s">
        <v>25</v>
      </c>
      <c r="C44" s="16">
        <v>0.0</v>
      </c>
      <c r="D44" s="17"/>
      <c r="E44" s="17"/>
      <c r="F44" s="18">
        <f t="shared" si="1"/>
        <v>0</v>
      </c>
      <c r="G44" s="16">
        <v>0.0</v>
      </c>
      <c r="H44" s="19"/>
      <c r="I44" s="20"/>
    </row>
    <row r="45" ht="19.5" customHeight="1">
      <c r="A45" s="15" t="s">
        <v>25</v>
      </c>
      <c r="B45" s="15" t="s">
        <v>25</v>
      </c>
      <c r="C45" s="16">
        <v>0.0</v>
      </c>
      <c r="D45" s="17"/>
      <c r="E45" s="17"/>
      <c r="F45" s="18">
        <f t="shared" si="1"/>
        <v>0</v>
      </c>
      <c r="G45" s="16">
        <v>0.0</v>
      </c>
      <c r="H45" s="21"/>
      <c r="I45" s="22"/>
    </row>
    <row r="46" ht="19.5" customHeight="1">
      <c r="A46" s="15" t="s">
        <v>25</v>
      </c>
      <c r="B46" s="15" t="s">
        <v>25</v>
      </c>
      <c r="C46" s="16">
        <v>0.0</v>
      </c>
      <c r="D46" s="17"/>
      <c r="E46" s="17"/>
      <c r="F46" s="18">
        <f t="shared" si="1"/>
        <v>0</v>
      </c>
      <c r="G46" s="16">
        <v>0.0</v>
      </c>
      <c r="H46" s="19"/>
      <c r="I46" s="20"/>
    </row>
    <row r="47" ht="19.5" customHeight="1">
      <c r="A47" s="15" t="s">
        <v>25</v>
      </c>
      <c r="B47" s="15" t="s">
        <v>25</v>
      </c>
      <c r="C47" s="16">
        <v>0.0</v>
      </c>
      <c r="D47" s="17"/>
      <c r="E47" s="17"/>
      <c r="F47" s="18">
        <f t="shared" si="1"/>
        <v>0</v>
      </c>
      <c r="G47" s="16">
        <v>0.0</v>
      </c>
      <c r="H47" s="21"/>
      <c r="I47" s="22"/>
    </row>
    <row r="48" ht="19.5" customHeight="1">
      <c r="A48" s="15" t="s">
        <v>25</v>
      </c>
      <c r="B48" s="15" t="s">
        <v>25</v>
      </c>
      <c r="C48" s="16">
        <v>0.0</v>
      </c>
      <c r="D48" s="17"/>
      <c r="E48" s="17"/>
      <c r="F48" s="18">
        <f t="shared" si="1"/>
        <v>0</v>
      </c>
      <c r="G48" s="16">
        <v>0.0</v>
      </c>
      <c r="H48" s="19"/>
      <c r="I48" s="20"/>
    </row>
    <row r="49" ht="19.5" customHeight="1">
      <c r="A49" s="15" t="s">
        <v>25</v>
      </c>
      <c r="B49" s="15" t="s">
        <v>25</v>
      </c>
      <c r="C49" s="16">
        <v>0.0</v>
      </c>
      <c r="D49" s="17"/>
      <c r="E49" s="17"/>
      <c r="F49" s="18">
        <f t="shared" si="1"/>
        <v>0</v>
      </c>
      <c r="G49" s="16">
        <v>0.0</v>
      </c>
      <c r="H49" s="21"/>
      <c r="I49" s="22"/>
    </row>
    <row r="50" ht="19.5" customHeight="1">
      <c r="A50" s="15" t="s">
        <v>25</v>
      </c>
      <c r="B50" s="15" t="s">
        <v>25</v>
      </c>
      <c r="C50" s="16">
        <v>0.0</v>
      </c>
      <c r="D50" s="17"/>
      <c r="E50" s="17"/>
      <c r="F50" s="18">
        <f t="shared" si="1"/>
        <v>0</v>
      </c>
      <c r="G50" s="16">
        <v>0.0</v>
      </c>
      <c r="H50" s="19"/>
      <c r="I50" s="20"/>
    </row>
    <row r="51" ht="19.5" customHeight="1">
      <c r="A51" s="15" t="s">
        <v>25</v>
      </c>
      <c r="B51" s="15" t="s">
        <v>25</v>
      </c>
      <c r="C51" s="16">
        <v>0.0</v>
      </c>
      <c r="D51" s="17"/>
      <c r="E51" s="17"/>
      <c r="F51" s="18">
        <f t="shared" si="1"/>
        <v>0</v>
      </c>
      <c r="G51" s="16">
        <v>0.0</v>
      </c>
      <c r="H51" s="19"/>
      <c r="I51" s="20"/>
    </row>
    <row r="52" ht="19.5" customHeight="1">
      <c r="A52" s="15" t="s">
        <v>25</v>
      </c>
      <c r="B52" s="15" t="s">
        <v>25</v>
      </c>
      <c r="C52" s="16">
        <v>0.0</v>
      </c>
      <c r="D52" s="17"/>
      <c r="E52" s="17"/>
      <c r="F52" s="18">
        <f t="shared" si="1"/>
        <v>0</v>
      </c>
      <c r="G52" s="16">
        <v>0.0</v>
      </c>
      <c r="H52" s="21"/>
      <c r="I52" s="22"/>
    </row>
    <row r="53" ht="19.5" customHeight="1">
      <c r="A53" s="15" t="s">
        <v>25</v>
      </c>
      <c r="B53" s="15" t="s">
        <v>25</v>
      </c>
      <c r="C53" s="16">
        <v>0.0</v>
      </c>
      <c r="D53" s="17"/>
      <c r="E53" s="17"/>
      <c r="F53" s="18">
        <f t="shared" si="1"/>
        <v>0</v>
      </c>
      <c r="G53" s="16">
        <v>0.0</v>
      </c>
      <c r="H53" s="19"/>
      <c r="I53" s="20"/>
    </row>
    <row r="54" ht="19.5" customHeight="1">
      <c r="A54" s="15" t="s">
        <v>25</v>
      </c>
      <c r="B54" s="15" t="s">
        <v>25</v>
      </c>
      <c r="C54" s="16">
        <v>0.0</v>
      </c>
      <c r="D54" s="17"/>
      <c r="E54" s="17"/>
      <c r="F54" s="18">
        <f t="shared" si="1"/>
        <v>0</v>
      </c>
      <c r="G54" s="16">
        <v>0.0</v>
      </c>
      <c r="H54" s="21"/>
      <c r="I54" s="22"/>
    </row>
    <row r="55" ht="19.5" customHeight="1">
      <c r="A55" s="15" t="s">
        <v>25</v>
      </c>
      <c r="B55" s="15" t="s">
        <v>25</v>
      </c>
      <c r="C55" s="16">
        <v>0.0</v>
      </c>
      <c r="D55" s="17"/>
      <c r="E55" s="17"/>
      <c r="F55" s="18">
        <f t="shared" si="1"/>
        <v>0</v>
      </c>
      <c r="G55" s="16">
        <v>0.0</v>
      </c>
      <c r="H55" s="19"/>
      <c r="I55" s="20"/>
    </row>
    <row r="56" ht="19.5" customHeight="1">
      <c r="A56" s="15" t="s">
        <v>25</v>
      </c>
      <c r="B56" s="15" t="s">
        <v>25</v>
      </c>
      <c r="C56" s="16">
        <v>0.0</v>
      </c>
      <c r="D56" s="17"/>
      <c r="E56" s="17"/>
      <c r="F56" s="18">
        <f t="shared" si="1"/>
        <v>0</v>
      </c>
      <c r="G56" s="16">
        <v>0.0</v>
      </c>
      <c r="H56" s="21"/>
      <c r="I56" s="22"/>
    </row>
    <row r="57" ht="19.5" customHeight="1">
      <c r="A57" s="15" t="s">
        <v>25</v>
      </c>
      <c r="B57" s="15" t="s">
        <v>25</v>
      </c>
      <c r="C57" s="16">
        <v>0.0</v>
      </c>
      <c r="D57" s="17"/>
      <c r="E57" s="17"/>
      <c r="F57" s="18">
        <f t="shared" si="1"/>
        <v>0</v>
      </c>
      <c r="G57" s="16">
        <v>0.0</v>
      </c>
      <c r="H57" s="19"/>
      <c r="I57" s="20"/>
    </row>
    <row r="58" ht="19.5" customHeight="1">
      <c r="A58" s="15" t="s">
        <v>25</v>
      </c>
      <c r="B58" s="15" t="s">
        <v>25</v>
      </c>
      <c r="C58" s="16">
        <v>0.0</v>
      </c>
      <c r="D58" s="17"/>
      <c r="E58" s="17"/>
      <c r="F58" s="18">
        <f t="shared" si="1"/>
        <v>0</v>
      </c>
      <c r="G58" s="16">
        <v>0.0</v>
      </c>
      <c r="H58" s="21"/>
      <c r="I58" s="22"/>
    </row>
    <row r="59" ht="19.5" customHeight="1">
      <c r="A59" s="15" t="s">
        <v>25</v>
      </c>
      <c r="B59" s="15" t="s">
        <v>25</v>
      </c>
      <c r="C59" s="16">
        <v>0.0</v>
      </c>
      <c r="D59" s="17"/>
      <c r="E59" s="17"/>
      <c r="F59" s="18">
        <f t="shared" si="1"/>
        <v>0</v>
      </c>
      <c r="G59" s="16">
        <v>0.0</v>
      </c>
      <c r="H59" s="19"/>
      <c r="I59" s="20"/>
    </row>
    <row r="60" ht="19.5" customHeight="1">
      <c r="A60" s="15" t="s">
        <v>25</v>
      </c>
      <c r="B60" s="15" t="s">
        <v>25</v>
      </c>
      <c r="C60" s="16">
        <v>0.0</v>
      </c>
      <c r="D60" s="17"/>
      <c r="E60" s="17"/>
      <c r="F60" s="18">
        <f t="shared" si="1"/>
        <v>0</v>
      </c>
      <c r="G60" s="16">
        <v>0.0</v>
      </c>
      <c r="H60" s="21"/>
      <c r="I60" s="22"/>
    </row>
    <row r="61" ht="19.5" customHeight="1">
      <c r="A61" s="15" t="s">
        <v>25</v>
      </c>
      <c r="B61" s="15" t="s">
        <v>25</v>
      </c>
      <c r="C61" s="16">
        <v>0.0</v>
      </c>
      <c r="D61" s="17"/>
      <c r="E61" s="17"/>
      <c r="F61" s="18">
        <f t="shared" si="1"/>
        <v>0</v>
      </c>
      <c r="G61" s="16">
        <v>0.0</v>
      </c>
      <c r="H61" s="21"/>
      <c r="I61" s="22"/>
    </row>
    <row r="62" ht="19.5" customHeight="1">
      <c r="A62" s="23"/>
      <c r="B62" s="24"/>
      <c r="C62" s="24"/>
      <c r="D62" s="24"/>
      <c r="E62" s="24"/>
      <c r="F62" s="24"/>
      <c r="G62" s="24"/>
      <c r="H62" s="24"/>
      <c r="I62" s="24"/>
    </row>
    <row r="63" ht="16.5" customHeight="1">
      <c r="A63" s="25" t="s">
        <v>30</v>
      </c>
      <c r="B63" s="24"/>
      <c r="C63" s="24"/>
      <c r="D63" s="24"/>
      <c r="E63" s="24"/>
      <c r="F63" s="26"/>
      <c r="G63" s="27">
        <f>SUM(F6:F61)</f>
        <v>335227.76</v>
      </c>
      <c r="H63" s="24"/>
      <c r="I63" s="26"/>
    </row>
    <row r="64" ht="16.5" customHeight="1">
      <c r="A64" s="28" t="s">
        <v>31</v>
      </c>
      <c r="B64" s="24"/>
      <c r="C64" s="24"/>
      <c r="D64" s="24"/>
      <c r="E64" s="24"/>
      <c r="F64" s="26"/>
      <c r="G64" s="29">
        <v>0.0</v>
      </c>
      <c r="H64" s="24"/>
      <c r="I64" s="26"/>
    </row>
    <row r="65" ht="16.5" customHeight="1">
      <c r="A65" s="28" t="s">
        <v>32</v>
      </c>
      <c r="B65" s="24"/>
      <c r="C65" s="24"/>
      <c r="D65" s="24"/>
      <c r="E65" s="24"/>
      <c r="F65" s="26"/>
      <c r="G65" s="29">
        <v>3750.0</v>
      </c>
      <c r="H65" s="24"/>
      <c r="I65" s="26"/>
    </row>
    <row r="66" ht="16.5" customHeight="1">
      <c r="A66" s="30" t="s">
        <v>33</v>
      </c>
      <c r="B66" s="24"/>
      <c r="C66" s="24"/>
      <c r="D66" s="24"/>
      <c r="E66" s="24"/>
      <c r="F66" s="26"/>
      <c r="G66" s="31">
        <f>SUM(G64:I65,G63)</f>
        <v>338977.76</v>
      </c>
      <c r="H66" s="24"/>
      <c r="I66" s="26"/>
    </row>
    <row r="67" ht="15.75" customHeight="1">
      <c r="A67" s="32"/>
      <c r="B67" s="32"/>
      <c r="C67" s="32"/>
      <c r="D67" s="32"/>
      <c r="E67" s="32"/>
      <c r="F67" s="32"/>
      <c r="G67" s="32"/>
      <c r="H67" s="32"/>
      <c r="I67" s="32"/>
    </row>
    <row r="68" ht="15.75" customHeight="1">
      <c r="A68" s="33" t="s">
        <v>34</v>
      </c>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E4:E5"/>
    <mergeCell ref="G4:G5"/>
    <mergeCell ref="A1:I1"/>
    <mergeCell ref="A2:I2"/>
    <mergeCell ref="A3:I3"/>
    <mergeCell ref="A4:A5"/>
    <mergeCell ref="B4:B5"/>
    <mergeCell ref="C4:C5"/>
    <mergeCell ref="D4:D5"/>
    <mergeCell ref="A66:F66"/>
    <mergeCell ref="G66:I66"/>
    <mergeCell ref="A68:I68"/>
    <mergeCell ref="A62:I62"/>
    <mergeCell ref="A63:F63"/>
    <mergeCell ref="G63:I63"/>
    <mergeCell ref="A64:F64"/>
    <mergeCell ref="G64:I64"/>
    <mergeCell ref="A65:F65"/>
    <mergeCell ref="G65:I65"/>
  </mergeCells>
  <printOptions/>
  <pageMargins bottom="0.75" footer="0.0" header="0.0" left="0.25" right="0.25" top="0.75"/>
  <pageSetup fitToHeight="0" orientation="landscape"/>
  <headerFooter>
    <oddHeader>&amp;CAttachment A.1: Current Operations—Staffing Model Labor Worksheet</oddHead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7.57"/>
    <col customWidth="1" min="2" max="2" width="31.29"/>
    <col customWidth="1" min="3" max="7" width="16.86"/>
    <col customWidth="1" min="8" max="9" width="10.71"/>
    <col customWidth="1" min="10" max="26" width="8.71"/>
  </cols>
  <sheetData>
    <row r="1" ht="58.5" customHeight="1">
      <c r="A1" s="1" t="s">
        <v>35</v>
      </c>
    </row>
    <row r="2" ht="16.5" customHeight="1">
      <c r="A2" s="2" t="s">
        <v>1</v>
      </c>
    </row>
    <row r="3" ht="16.5" customHeight="1">
      <c r="A3" s="3" t="str">
        <f>'Att. A.1'!Text23</f>
        <v>Pay rates for the year 2022-2023</v>
      </c>
      <c r="B3" s="4"/>
      <c r="C3" s="4"/>
      <c r="D3" s="4"/>
      <c r="E3" s="4"/>
      <c r="F3" s="4"/>
      <c r="G3" s="4"/>
      <c r="H3" s="4"/>
      <c r="I3" s="4"/>
    </row>
    <row r="4" ht="18.75" customHeight="1">
      <c r="A4" s="5" t="s">
        <v>3</v>
      </c>
      <c r="B4" s="6" t="s">
        <v>4</v>
      </c>
      <c r="C4" s="6" t="s">
        <v>5</v>
      </c>
      <c r="D4" s="6" t="s">
        <v>6</v>
      </c>
      <c r="E4" s="6" t="s">
        <v>7</v>
      </c>
      <c r="F4" s="7" t="s">
        <v>8</v>
      </c>
      <c r="G4" s="6" t="s">
        <v>9</v>
      </c>
      <c r="H4" s="8" t="s">
        <v>10</v>
      </c>
      <c r="I4" s="9" t="s">
        <v>11</v>
      </c>
    </row>
    <row r="5">
      <c r="A5" s="10"/>
      <c r="B5" s="11"/>
      <c r="C5" s="11"/>
      <c r="D5" s="11"/>
      <c r="E5" s="11"/>
      <c r="F5" s="12" t="s">
        <v>12</v>
      </c>
      <c r="G5" s="11"/>
      <c r="H5" s="13" t="s">
        <v>13</v>
      </c>
      <c r="I5" s="14" t="s">
        <v>13</v>
      </c>
    </row>
    <row r="6" ht="18.0" customHeight="1">
      <c r="A6" s="15" t="s">
        <v>25</v>
      </c>
      <c r="B6" s="15" t="s">
        <v>25</v>
      </c>
      <c r="C6" s="16">
        <v>0.0</v>
      </c>
      <c r="D6" s="17"/>
      <c r="E6" s="17"/>
      <c r="F6" s="18">
        <f t="shared" ref="F6:F61" si="1">C6*D6*E6</f>
        <v>0</v>
      </c>
      <c r="G6" s="16">
        <v>0.0</v>
      </c>
      <c r="H6" s="19"/>
      <c r="I6" s="19"/>
    </row>
    <row r="7" ht="18.0" customHeight="1">
      <c r="A7" s="15" t="s">
        <v>25</v>
      </c>
      <c r="B7" s="15" t="s">
        <v>25</v>
      </c>
      <c r="C7" s="16">
        <v>0.0</v>
      </c>
      <c r="D7" s="17"/>
      <c r="E7" s="17"/>
      <c r="F7" s="18">
        <f t="shared" si="1"/>
        <v>0</v>
      </c>
      <c r="G7" s="16">
        <v>0.0</v>
      </c>
      <c r="H7" s="19"/>
      <c r="I7" s="19"/>
    </row>
    <row r="8" ht="18.0" customHeight="1">
      <c r="A8" s="15" t="s">
        <v>25</v>
      </c>
      <c r="B8" s="15" t="s">
        <v>25</v>
      </c>
      <c r="C8" s="16">
        <v>0.0</v>
      </c>
      <c r="D8" s="17"/>
      <c r="E8" s="17"/>
      <c r="F8" s="18">
        <f t="shared" si="1"/>
        <v>0</v>
      </c>
      <c r="G8" s="16">
        <v>0.0</v>
      </c>
      <c r="H8" s="19"/>
      <c r="I8" s="19"/>
    </row>
    <row r="9" ht="18.0" customHeight="1">
      <c r="A9" s="15" t="s">
        <v>25</v>
      </c>
      <c r="B9" s="15" t="s">
        <v>25</v>
      </c>
      <c r="C9" s="16">
        <v>0.0</v>
      </c>
      <c r="D9" s="17"/>
      <c r="E9" s="17"/>
      <c r="F9" s="18">
        <f t="shared" si="1"/>
        <v>0</v>
      </c>
      <c r="G9" s="16">
        <v>0.0</v>
      </c>
      <c r="H9" s="21"/>
      <c r="I9" s="22"/>
    </row>
    <row r="10" ht="18.0" customHeight="1">
      <c r="A10" s="15" t="s">
        <v>25</v>
      </c>
      <c r="B10" s="15" t="s">
        <v>25</v>
      </c>
      <c r="C10" s="16">
        <v>0.0</v>
      </c>
      <c r="D10" s="17"/>
      <c r="E10" s="17"/>
      <c r="F10" s="18">
        <f t="shared" si="1"/>
        <v>0</v>
      </c>
      <c r="G10" s="16">
        <v>0.0</v>
      </c>
      <c r="H10" s="19"/>
      <c r="I10" s="19"/>
    </row>
    <row r="11" ht="18.0" customHeight="1">
      <c r="A11" s="15" t="s">
        <v>25</v>
      </c>
      <c r="B11" s="15" t="s">
        <v>25</v>
      </c>
      <c r="C11" s="16">
        <v>0.0</v>
      </c>
      <c r="D11" s="17"/>
      <c r="E11" s="17"/>
      <c r="F11" s="18">
        <f t="shared" si="1"/>
        <v>0</v>
      </c>
      <c r="G11" s="16">
        <v>0.0</v>
      </c>
      <c r="H11" s="21"/>
      <c r="I11" s="22"/>
    </row>
    <row r="12" ht="18.0" customHeight="1">
      <c r="A12" s="15" t="s">
        <v>25</v>
      </c>
      <c r="B12" s="15" t="s">
        <v>25</v>
      </c>
      <c r="C12" s="16">
        <v>0.0</v>
      </c>
      <c r="D12" s="17"/>
      <c r="E12" s="17"/>
      <c r="F12" s="18">
        <f t="shared" si="1"/>
        <v>0</v>
      </c>
      <c r="G12" s="16">
        <v>0.0</v>
      </c>
      <c r="H12" s="19"/>
      <c r="I12" s="19"/>
    </row>
    <row r="13" ht="18.0" customHeight="1">
      <c r="A13" s="15" t="s">
        <v>25</v>
      </c>
      <c r="B13" s="15" t="s">
        <v>25</v>
      </c>
      <c r="C13" s="16">
        <v>0.0</v>
      </c>
      <c r="D13" s="17"/>
      <c r="E13" s="17"/>
      <c r="F13" s="18">
        <f t="shared" si="1"/>
        <v>0</v>
      </c>
      <c r="G13" s="16">
        <v>0.0</v>
      </c>
      <c r="H13" s="21"/>
      <c r="I13" s="22"/>
    </row>
    <row r="14" ht="18.0" customHeight="1">
      <c r="A14" s="15" t="s">
        <v>25</v>
      </c>
      <c r="B14" s="15" t="s">
        <v>25</v>
      </c>
      <c r="C14" s="16">
        <v>0.0</v>
      </c>
      <c r="D14" s="17"/>
      <c r="E14" s="17"/>
      <c r="F14" s="18">
        <f t="shared" si="1"/>
        <v>0</v>
      </c>
      <c r="G14" s="16">
        <v>0.0</v>
      </c>
      <c r="H14" s="19"/>
      <c r="I14" s="19"/>
    </row>
    <row r="15" ht="18.0" customHeight="1">
      <c r="A15" s="15" t="s">
        <v>25</v>
      </c>
      <c r="B15" s="15" t="s">
        <v>25</v>
      </c>
      <c r="C15" s="16">
        <v>0.0</v>
      </c>
      <c r="D15" s="17"/>
      <c r="E15" s="17"/>
      <c r="F15" s="18">
        <f t="shared" si="1"/>
        <v>0</v>
      </c>
      <c r="G15" s="16">
        <v>0.0</v>
      </c>
      <c r="H15" s="21"/>
      <c r="I15" s="22"/>
    </row>
    <row r="16" ht="18.0" customHeight="1">
      <c r="A16" s="15" t="s">
        <v>25</v>
      </c>
      <c r="B16" s="15" t="s">
        <v>25</v>
      </c>
      <c r="C16" s="16">
        <v>0.0</v>
      </c>
      <c r="D16" s="17"/>
      <c r="E16" s="17"/>
      <c r="F16" s="18">
        <f t="shared" si="1"/>
        <v>0</v>
      </c>
      <c r="G16" s="16">
        <v>0.0</v>
      </c>
      <c r="H16" s="19"/>
      <c r="I16" s="19"/>
    </row>
    <row r="17" ht="18.0" customHeight="1">
      <c r="A17" s="15" t="s">
        <v>25</v>
      </c>
      <c r="B17" s="15" t="s">
        <v>25</v>
      </c>
      <c r="C17" s="16">
        <v>0.0</v>
      </c>
      <c r="D17" s="17"/>
      <c r="E17" s="17"/>
      <c r="F17" s="18">
        <f t="shared" si="1"/>
        <v>0</v>
      </c>
      <c r="G17" s="16">
        <v>0.0</v>
      </c>
      <c r="H17" s="21"/>
      <c r="I17" s="22"/>
    </row>
    <row r="18" ht="18.0" customHeight="1">
      <c r="A18" s="15" t="s">
        <v>25</v>
      </c>
      <c r="B18" s="15" t="s">
        <v>25</v>
      </c>
      <c r="C18" s="16">
        <v>0.0</v>
      </c>
      <c r="D18" s="17"/>
      <c r="E18" s="17"/>
      <c r="F18" s="18">
        <f t="shared" si="1"/>
        <v>0</v>
      </c>
      <c r="G18" s="16">
        <v>0.0</v>
      </c>
      <c r="H18" s="19"/>
      <c r="I18" s="19"/>
    </row>
    <row r="19" ht="18.0" customHeight="1">
      <c r="A19" s="15" t="s">
        <v>25</v>
      </c>
      <c r="B19" s="15" t="s">
        <v>25</v>
      </c>
      <c r="C19" s="16">
        <v>0.0</v>
      </c>
      <c r="D19" s="17"/>
      <c r="E19" s="17"/>
      <c r="F19" s="18">
        <f t="shared" si="1"/>
        <v>0</v>
      </c>
      <c r="G19" s="16">
        <v>0.0</v>
      </c>
      <c r="H19" s="21"/>
      <c r="I19" s="22"/>
    </row>
    <row r="20" ht="18.0" customHeight="1">
      <c r="A20" s="15" t="s">
        <v>25</v>
      </c>
      <c r="B20" s="15" t="s">
        <v>25</v>
      </c>
      <c r="C20" s="16">
        <v>0.0</v>
      </c>
      <c r="D20" s="17"/>
      <c r="E20" s="17"/>
      <c r="F20" s="18">
        <f t="shared" si="1"/>
        <v>0</v>
      </c>
      <c r="G20" s="16">
        <v>0.0</v>
      </c>
      <c r="H20" s="19"/>
      <c r="I20" s="19"/>
    </row>
    <row r="21" ht="18.0" customHeight="1">
      <c r="A21" s="15" t="s">
        <v>25</v>
      </c>
      <c r="B21" s="15" t="s">
        <v>25</v>
      </c>
      <c r="C21" s="16">
        <v>0.0</v>
      </c>
      <c r="D21" s="17"/>
      <c r="E21" s="17"/>
      <c r="F21" s="18">
        <f t="shared" si="1"/>
        <v>0</v>
      </c>
      <c r="G21" s="16">
        <v>0.0</v>
      </c>
      <c r="H21" s="21"/>
      <c r="I21" s="22"/>
    </row>
    <row r="22" ht="18.0" customHeight="1">
      <c r="A22" s="15" t="s">
        <v>25</v>
      </c>
      <c r="B22" s="15" t="s">
        <v>25</v>
      </c>
      <c r="C22" s="16">
        <v>0.0</v>
      </c>
      <c r="D22" s="17"/>
      <c r="E22" s="17"/>
      <c r="F22" s="18">
        <f t="shared" si="1"/>
        <v>0</v>
      </c>
      <c r="G22" s="16">
        <v>0.0</v>
      </c>
      <c r="H22" s="19"/>
      <c r="I22" s="19"/>
    </row>
    <row r="23" ht="18.0" customHeight="1">
      <c r="A23" s="15" t="s">
        <v>25</v>
      </c>
      <c r="B23" s="15" t="s">
        <v>25</v>
      </c>
      <c r="C23" s="16">
        <v>0.0</v>
      </c>
      <c r="D23" s="17"/>
      <c r="E23" s="17"/>
      <c r="F23" s="18">
        <f t="shared" si="1"/>
        <v>0</v>
      </c>
      <c r="G23" s="16">
        <v>0.0</v>
      </c>
      <c r="H23" s="21"/>
      <c r="I23" s="22"/>
    </row>
    <row r="24" ht="18.0" customHeight="1">
      <c r="A24" s="15" t="s">
        <v>25</v>
      </c>
      <c r="B24" s="15" t="s">
        <v>25</v>
      </c>
      <c r="C24" s="16">
        <v>0.0</v>
      </c>
      <c r="D24" s="17"/>
      <c r="E24" s="17"/>
      <c r="F24" s="18">
        <f t="shared" si="1"/>
        <v>0</v>
      </c>
      <c r="G24" s="16">
        <v>0.0</v>
      </c>
      <c r="H24" s="21"/>
      <c r="I24" s="22"/>
    </row>
    <row r="25" ht="18.0" customHeight="1">
      <c r="A25" s="15" t="s">
        <v>25</v>
      </c>
      <c r="B25" s="15" t="s">
        <v>25</v>
      </c>
      <c r="C25" s="16">
        <v>0.0</v>
      </c>
      <c r="D25" s="17"/>
      <c r="E25" s="17"/>
      <c r="F25" s="18">
        <f t="shared" si="1"/>
        <v>0</v>
      </c>
      <c r="G25" s="16">
        <v>0.0</v>
      </c>
      <c r="H25" s="19"/>
      <c r="I25" s="19"/>
    </row>
    <row r="26" ht="18.0" customHeight="1">
      <c r="A26" s="15" t="s">
        <v>25</v>
      </c>
      <c r="B26" s="15" t="s">
        <v>25</v>
      </c>
      <c r="C26" s="16">
        <v>0.0</v>
      </c>
      <c r="D26" s="17"/>
      <c r="E26" s="17"/>
      <c r="F26" s="18">
        <f t="shared" si="1"/>
        <v>0</v>
      </c>
      <c r="G26" s="16">
        <v>0.0</v>
      </c>
      <c r="H26" s="19"/>
      <c r="I26" s="19"/>
    </row>
    <row r="27" ht="18.0" customHeight="1">
      <c r="A27" s="15" t="s">
        <v>25</v>
      </c>
      <c r="B27" s="15" t="s">
        <v>25</v>
      </c>
      <c r="C27" s="16">
        <v>0.0</v>
      </c>
      <c r="D27" s="17"/>
      <c r="E27" s="17"/>
      <c r="F27" s="18">
        <f t="shared" si="1"/>
        <v>0</v>
      </c>
      <c r="G27" s="16">
        <v>0.0</v>
      </c>
      <c r="H27" s="21"/>
      <c r="I27" s="22"/>
    </row>
    <row r="28" ht="18.0" customHeight="1">
      <c r="A28" s="15" t="s">
        <v>25</v>
      </c>
      <c r="B28" s="15" t="s">
        <v>25</v>
      </c>
      <c r="C28" s="16">
        <v>0.0</v>
      </c>
      <c r="D28" s="17"/>
      <c r="E28" s="17"/>
      <c r="F28" s="18">
        <f t="shared" si="1"/>
        <v>0</v>
      </c>
      <c r="G28" s="16">
        <v>0.0</v>
      </c>
      <c r="H28" s="19"/>
      <c r="I28" s="19"/>
    </row>
    <row r="29" ht="18.0" customHeight="1">
      <c r="A29" s="15" t="s">
        <v>25</v>
      </c>
      <c r="B29" s="15" t="s">
        <v>25</v>
      </c>
      <c r="C29" s="16">
        <v>0.0</v>
      </c>
      <c r="D29" s="17"/>
      <c r="E29" s="17"/>
      <c r="F29" s="18">
        <f t="shared" si="1"/>
        <v>0</v>
      </c>
      <c r="G29" s="16">
        <v>0.0</v>
      </c>
      <c r="H29" s="21"/>
      <c r="I29" s="22"/>
    </row>
    <row r="30" ht="18.0" customHeight="1">
      <c r="A30" s="15" t="s">
        <v>25</v>
      </c>
      <c r="B30" s="15" t="s">
        <v>25</v>
      </c>
      <c r="C30" s="16">
        <v>0.0</v>
      </c>
      <c r="D30" s="17"/>
      <c r="E30" s="17"/>
      <c r="F30" s="18">
        <f t="shared" si="1"/>
        <v>0</v>
      </c>
      <c r="G30" s="16">
        <v>0.0</v>
      </c>
      <c r="H30" s="19"/>
      <c r="I30" s="19"/>
    </row>
    <row r="31" ht="18.0" customHeight="1">
      <c r="A31" s="15" t="s">
        <v>25</v>
      </c>
      <c r="B31" s="15" t="s">
        <v>25</v>
      </c>
      <c r="C31" s="16">
        <v>0.0</v>
      </c>
      <c r="D31" s="17"/>
      <c r="E31" s="17"/>
      <c r="F31" s="18">
        <f t="shared" si="1"/>
        <v>0</v>
      </c>
      <c r="G31" s="16">
        <v>0.0</v>
      </c>
      <c r="H31" s="21"/>
      <c r="I31" s="22"/>
    </row>
    <row r="32" ht="18.0" customHeight="1">
      <c r="A32" s="15" t="s">
        <v>25</v>
      </c>
      <c r="B32" s="15" t="s">
        <v>25</v>
      </c>
      <c r="C32" s="16">
        <v>0.0</v>
      </c>
      <c r="D32" s="17"/>
      <c r="E32" s="17"/>
      <c r="F32" s="18">
        <f t="shared" si="1"/>
        <v>0</v>
      </c>
      <c r="G32" s="16">
        <v>0.0</v>
      </c>
      <c r="H32" s="19"/>
      <c r="I32" s="19"/>
    </row>
    <row r="33" ht="18.0" customHeight="1">
      <c r="A33" s="15" t="s">
        <v>25</v>
      </c>
      <c r="B33" s="15" t="s">
        <v>25</v>
      </c>
      <c r="C33" s="16">
        <v>0.0</v>
      </c>
      <c r="D33" s="17"/>
      <c r="E33" s="17"/>
      <c r="F33" s="18">
        <f t="shared" si="1"/>
        <v>0</v>
      </c>
      <c r="G33" s="16">
        <v>0.0</v>
      </c>
      <c r="H33" s="21"/>
      <c r="I33" s="22"/>
    </row>
    <row r="34" ht="18.0" customHeight="1">
      <c r="A34" s="15" t="s">
        <v>25</v>
      </c>
      <c r="B34" s="15" t="s">
        <v>25</v>
      </c>
      <c r="C34" s="16">
        <v>0.0</v>
      </c>
      <c r="D34" s="17"/>
      <c r="E34" s="17"/>
      <c r="F34" s="18">
        <f t="shared" si="1"/>
        <v>0</v>
      </c>
      <c r="G34" s="16">
        <v>0.0</v>
      </c>
      <c r="H34" s="19"/>
      <c r="I34" s="19"/>
    </row>
    <row r="35" ht="18.0" customHeight="1">
      <c r="A35" s="15" t="s">
        <v>25</v>
      </c>
      <c r="B35" s="15" t="s">
        <v>25</v>
      </c>
      <c r="C35" s="16">
        <v>0.0</v>
      </c>
      <c r="D35" s="17"/>
      <c r="E35" s="17"/>
      <c r="F35" s="18">
        <f t="shared" si="1"/>
        <v>0</v>
      </c>
      <c r="G35" s="16">
        <v>0.0</v>
      </c>
      <c r="H35" s="21"/>
      <c r="I35" s="22"/>
    </row>
    <row r="36" ht="18.0" customHeight="1">
      <c r="A36" s="15" t="s">
        <v>25</v>
      </c>
      <c r="B36" s="15" t="s">
        <v>25</v>
      </c>
      <c r="C36" s="16">
        <v>0.0</v>
      </c>
      <c r="D36" s="17"/>
      <c r="E36" s="17"/>
      <c r="F36" s="18">
        <f t="shared" si="1"/>
        <v>0</v>
      </c>
      <c r="G36" s="16">
        <v>0.0</v>
      </c>
      <c r="H36" s="19"/>
      <c r="I36" s="19"/>
    </row>
    <row r="37" ht="18.0" customHeight="1">
      <c r="A37" s="15" t="s">
        <v>25</v>
      </c>
      <c r="B37" s="15" t="s">
        <v>25</v>
      </c>
      <c r="C37" s="16">
        <v>0.0</v>
      </c>
      <c r="D37" s="17"/>
      <c r="E37" s="17"/>
      <c r="F37" s="18">
        <f t="shared" si="1"/>
        <v>0</v>
      </c>
      <c r="G37" s="16">
        <v>0.0</v>
      </c>
      <c r="H37" s="21"/>
      <c r="I37" s="22"/>
    </row>
    <row r="38" ht="18.0" customHeight="1">
      <c r="A38" s="15" t="s">
        <v>25</v>
      </c>
      <c r="B38" s="15" t="s">
        <v>25</v>
      </c>
      <c r="C38" s="16">
        <v>0.0</v>
      </c>
      <c r="D38" s="17"/>
      <c r="E38" s="17"/>
      <c r="F38" s="18">
        <f t="shared" si="1"/>
        <v>0</v>
      </c>
      <c r="G38" s="16">
        <v>0.0</v>
      </c>
      <c r="H38" s="19"/>
      <c r="I38" s="19"/>
    </row>
    <row r="39" ht="18.0" customHeight="1">
      <c r="A39" s="15" t="s">
        <v>25</v>
      </c>
      <c r="B39" s="15" t="s">
        <v>25</v>
      </c>
      <c r="C39" s="16">
        <v>0.0</v>
      </c>
      <c r="D39" s="17"/>
      <c r="E39" s="17"/>
      <c r="F39" s="18">
        <f t="shared" si="1"/>
        <v>0</v>
      </c>
      <c r="G39" s="16">
        <v>0.0</v>
      </c>
      <c r="H39" s="21"/>
      <c r="I39" s="22"/>
    </row>
    <row r="40" ht="18.0" customHeight="1">
      <c r="A40" s="15" t="s">
        <v>25</v>
      </c>
      <c r="B40" s="15" t="s">
        <v>25</v>
      </c>
      <c r="C40" s="16">
        <v>0.0</v>
      </c>
      <c r="D40" s="17"/>
      <c r="E40" s="17"/>
      <c r="F40" s="18">
        <f t="shared" si="1"/>
        <v>0</v>
      </c>
      <c r="G40" s="16">
        <v>0.0</v>
      </c>
      <c r="H40" s="19"/>
      <c r="I40" s="19"/>
    </row>
    <row r="41" ht="18.0" customHeight="1">
      <c r="A41" s="15" t="s">
        <v>25</v>
      </c>
      <c r="B41" s="15" t="s">
        <v>25</v>
      </c>
      <c r="C41" s="16">
        <v>0.0</v>
      </c>
      <c r="D41" s="17"/>
      <c r="E41" s="17"/>
      <c r="F41" s="18">
        <f t="shared" si="1"/>
        <v>0</v>
      </c>
      <c r="G41" s="16">
        <v>0.0</v>
      </c>
      <c r="H41" s="21"/>
      <c r="I41" s="22"/>
    </row>
    <row r="42" ht="18.0" customHeight="1">
      <c r="A42" s="15" t="s">
        <v>25</v>
      </c>
      <c r="B42" s="15" t="s">
        <v>25</v>
      </c>
      <c r="C42" s="16">
        <v>0.0</v>
      </c>
      <c r="D42" s="17"/>
      <c r="E42" s="17"/>
      <c r="F42" s="18">
        <f t="shared" si="1"/>
        <v>0</v>
      </c>
      <c r="G42" s="16">
        <v>0.0</v>
      </c>
      <c r="H42" s="21"/>
      <c r="I42" s="22"/>
    </row>
    <row r="43" ht="18.0" customHeight="1">
      <c r="A43" s="15" t="s">
        <v>25</v>
      </c>
      <c r="B43" s="15" t="s">
        <v>25</v>
      </c>
      <c r="C43" s="16">
        <v>0.0</v>
      </c>
      <c r="D43" s="17"/>
      <c r="E43" s="17"/>
      <c r="F43" s="18">
        <f t="shared" si="1"/>
        <v>0</v>
      </c>
      <c r="G43" s="16">
        <v>0.0</v>
      </c>
      <c r="H43" s="21"/>
      <c r="I43" s="22"/>
    </row>
    <row r="44" ht="18.0" customHeight="1">
      <c r="A44" s="15" t="s">
        <v>25</v>
      </c>
      <c r="B44" s="15" t="s">
        <v>25</v>
      </c>
      <c r="C44" s="16">
        <v>0.0</v>
      </c>
      <c r="D44" s="17"/>
      <c r="E44" s="17"/>
      <c r="F44" s="18">
        <f t="shared" si="1"/>
        <v>0</v>
      </c>
      <c r="G44" s="16">
        <v>0.0</v>
      </c>
      <c r="H44" s="19"/>
      <c r="I44" s="19"/>
    </row>
    <row r="45" ht="18.0" customHeight="1">
      <c r="A45" s="15" t="s">
        <v>25</v>
      </c>
      <c r="B45" s="15" t="s">
        <v>25</v>
      </c>
      <c r="C45" s="16">
        <v>0.0</v>
      </c>
      <c r="D45" s="17"/>
      <c r="E45" s="17"/>
      <c r="F45" s="18">
        <f t="shared" si="1"/>
        <v>0</v>
      </c>
      <c r="G45" s="16">
        <v>0.0</v>
      </c>
      <c r="H45" s="19"/>
      <c r="I45" s="19"/>
    </row>
    <row r="46" ht="18.0" customHeight="1">
      <c r="A46" s="15" t="s">
        <v>25</v>
      </c>
      <c r="B46" s="15" t="s">
        <v>25</v>
      </c>
      <c r="C46" s="16">
        <v>0.0</v>
      </c>
      <c r="D46" s="17"/>
      <c r="E46" s="17"/>
      <c r="F46" s="18">
        <f t="shared" si="1"/>
        <v>0</v>
      </c>
      <c r="G46" s="16">
        <v>0.0</v>
      </c>
      <c r="H46" s="21"/>
      <c r="I46" s="22"/>
    </row>
    <row r="47" ht="18.0" customHeight="1">
      <c r="A47" s="15" t="s">
        <v>25</v>
      </c>
      <c r="B47" s="15" t="s">
        <v>25</v>
      </c>
      <c r="C47" s="16">
        <v>0.0</v>
      </c>
      <c r="D47" s="17"/>
      <c r="E47" s="17"/>
      <c r="F47" s="18">
        <f t="shared" si="1"/>
        <v>0</v>
      </c>
      <c r="G47" s="16">
        <v>0.0</v>
      </c>
      <c r="H47" s="19"/>
      <c r="I47" s="19"/>
    </row>
    <row r="48" ht="18.0" customHeight="1">
      <c r="A48" s="15" t="s">
        <v>25</v>
      </c>
      <c r="B48" s="15" t="s">
        <v>25</v>
      </c>
      <c r="C48" s="16">
        <v>0.0</v>
      </c>
      <c r="D48" s="17"/>
      <c r="E48" s="17"/>
      <c r="F48" s="18">
        <f t="shared" si="1"/>
        <v>0</v>
      </c>
      <c r="G48" s="16">
        <v>0.0</v>
      </c>
      <c r="H48" s="21"/>
      <c r="I48" s="22"/>
    </row>
    <row r="49" ht="18.0" customHeight="1">
      <c r="A49" s="15" t="s">
        <v>25</v>
      </c>
      <c r="B49" s="15" t="s">
        <v>25</v>
      </c>
      <c r="C49" s="16">
        <v>0.0</v>
      </c>
      <c r="D49" s="17"/>
      <c r="E49" s="17"/>
      <c r="F49" s="18">
        <f t="shared" si="1"/>
        <v>0</v>
      </c>
      <c r="G49" s="16">
        <v>0.0</v>
      </c>
      <c r="H49" s="19"/>
      <c r="I49" s="19"/>
    </row>
    <row r="50" ht="18.0" customHeight="1">
      <c r="A50" s="15" t="s">
        <v>25</v>
      </c>
      <c r="B50" s="15" t="s">
        <v>25</v>
      </c>
      <c r="C50" s="16">
        <v>0.0</v>
      </c>
      <c r="D50" s="17"/>
      <c r="E50" s="17"/>
      <c r="F50" s="18">
        <f t="shared" si="1"/>
        <v>0</v>
      </c>
      <c r="G50" s="16">
        <v>0.0</v>
      </c>
      <c r="H50" s="21"/>
      <c r="I50" s="22"/>
    </row>
    <row r="51" ht="18.0" customHeight="1">
      <c r="A51" s="15" t="s">
        <v>25</v>
      </c>
      <c r="B51" s="15" t="s">
        <v>25</v>
      </c>
      <c r="C51" s="16">
        <v>0.0</v>
      </c>
      <c r="D51" s="17"/>
      <c r="E51" s="17"/>
      <c r="F51" s="18">
        <f t="shared" si="1"/>
        <v>0</v>
      </c>
      <c r="G51" s="16">
        <v>0.0</v>
      </c>
      <c r="H51" s="19"/>
      <c r="I51" s="19"/>
    </row>
    <row r="52" ht="18.0" customHeight="1">
      <c r="A52" s="15" t="s">
        <v>25</v>
      </c>
      <c r="B52" s="15" t="s">
        <v>25</v>
      </c>
      <c r="C52" s="16">
        <v>0.0</v>
      </c>
      <c r="D52" s="17"/>
      <c r="E52" s="17"/>
      <c r="F52" s="18">
        <f t="shared" si="1"/>
        <v>0</v>
      </c>
      <c r="G52" s="16">
        <v>0.0</v>
      </c>
      <c r="H52" s="21"/>
      <c r="I52" s="22"/>
    </row>
    <row r="53" ht="18.0" customHeight="1">
      <c r="A53" s="15" t="s">
        <v>25</v>
      </c>
      <c r="B53" s="15" t="s">
        <v>25</v>
      </c>
      <c r="C53" s="16">
        <v>0.0</v>
      </c>
      <c r="D53" s="17"/>
      <c r="E53" s="17"/>
      <c r="F53" s="18">
        <f t="shared" si="1"/>
        <v>0</v>
      </c>
      <c r="G53" s="16">
        <v>0.0</v>
      </c>
      <c r="H53" s="19"/>
      <c r="I53" s="19"/>
    </row>
    <row r="54" ht="18.0" customHeight="1">
      <c r="A54" s="15" t="s">
        <v>25</v>
      </c>
      <c r="B54" s="15" t="s">
        <v>25</v>
      </c>
      <c r="C54" s="16">
        <v>0.0</v>
      </c>
      <c r="D54" s="17"/>
      <c r="E54" s="17"/>
      <c r="F54" s="18">
        <f t="shared" si="1"/>
        <v>0</v>
      </c>
      <c r="G54" s="16">
        <v>0.0</v>
      </c>
      <c r="H54" s="21"/>
      <c r="I54" s="22"/>
    </row>
    <row r="55" ht="18.0" customHeight="1">
      <c r="A55" s="15" t="s">
        <v>25</v>
      </c>
      <c r="B55" s="15" t="s">
        <v>25</v>
      </c>
      <c r="C55" s="16">
        <v>0.0</v>
      </c>
      <c r="D55" s="17"/>
      <c r="E55" s="17"/>
      <c r="F55" s="18">
        <f t="shared" si="1"/>
        <v>0</v>
      </c>
      <c r="G55" s="16">
        <v>0.0</v>
      </c>
      <c r="H55" s="19"/>
      <c r="I55" s="19"/>
    </row>
    <row r="56" ht="18.0" customHeight="1">
      <c r="A56" s="15" t="s">
        <v>25</v>
      </c>
      <c r="B56" s="15" t="s">
        <v>25</v>
      </c>
      <c r="C56" s="16">
        <v>0.0</v>
      </c>
      <c r="D56" s="17"/>
      <c r="E56" s="17"/>
      <c r="F56" s="18">
        <f t="shared" si="1"/>
        <v>0</v>
      </c>
      <c r="G56" s="16">
        <v>0.0</v>
      </c>
      <c r="H56" s="21"/>
      <c r="I56" s="22"/>
    </row>
    <row r="57" ht="18.0" customHeight="1">
      <c r="A57" s="15" t="s">
        <v>25</v>
      </c>
      <c r="B57" s="15" t="s">
        <v>25</v>
      </c>
      <c r="C57" s="16">
        <v>0.0</v>
      </c>
      <c r="D57" s="17"/>
      <c r="E57" s="17"/>
      <c r="F57" s="18">
        <f t="shared" si="1"/>
        <v>0</v>
      </c>
      <c r="G57" s="16">
        <v>0.0</v>
      </c>
      <c r="H57" s="19"/>
      <c r="I57" s="19"/>
    </row>
    <row r="58" ht="18.0" customHeight="1">
      <c r="A58" s="15" t="s">
        <v>25</v>
      </c>
      <c r="B58" s="15" t="s">
        <v>25</v>
      </c>
      <c r="C58" s="16">
        <v>0.0</v>
      </c>
      <c r="D58" s="17"/>
      <c r="E58" s="17"/>
      <c r="F58" s="18">
        <f t="shared" si="1"/>
        <v>0</v>
      </c>
      <c r="G58" s="16">
        <v>0.0</v>
      </c>
      <c r="H58" s="21"/>
      <c r="I58" s="22"/>
    </row>
    <row r="59" ht="18.0" customHeight="1">
      <c r="A59" s="15" t="s">
        <v>25</v>
      </c>
      <c r="B59" s="15" t="s">
        <v>25</v>
      </c>
      <c r="C59" s="16">
        <v>0.0</v>
      </c>
      <c r="D59" s="17"/>
      <c r="E59" s="17"/>
      <c r="F59" s="18">
        <f t="shared" si="1"/>
        <v>0</v>
      </c>
      <c r="G59" s="16">
        <v>0.0</v>
      </c>
      <c r="H59" s="19"/>
      <c r="I59" s="19"/>
    </row>
    <row r="60" ht="18.0" customHeight="1">
      <c r="A60" s="15" t="s">
        <v>25</v>
      </c>
      <c r="B60" s="15" t="s">
        <v>25</v>
      </c>
      <c r="C60" s="16">
        <v>0.0</v>
      </c>
      <c r="D60" s="17"/>
      <c r="E60" s="17"/>
      <c r="F60" s="18">
        <f t="shared" si="1"/>
        <v>0</v>
      </c>
      <c r="G60" s="16">
        <v>0.0</v>
      </c>
      <c r="H60" s="21"/>
      <c r="I60" s="22"/>
    </row>
    <row r="61" ht="18.0" customHeight="1">
      <c r="A61" s="15" t="s">
        <v>25</v>
      </c>
      <c r="B61" s="15" t="s">
        <v>25</v>
      </c>
      <c r="C61" s="16">
        <v>0.0</v>
      </c>
      <c r="D61" s="17"/>
      <c r="E61" s="17"/>
      <c r="F61" s="18">
        <f t="shared" si="1"/>
        <v>0</v>
      </c>
      <c r="G61" s="16">
        <v>0.0</v>
      </c>
      <c r="H61" s="21"/>
      <c r="I61" s="22"/>
    </row>
    <row r="62" ht="18.0" customHeight="1">
      <c r="A62" s="23"/>
      <c r="B62" s="24"/>
      <c r="C62" s="24"/>
      <c r="D62" s="24"/>
      <c r="E62" s="24"/>
      <c r="F62" s="24"/>
      <c r="G62" s="24"/>
      <c r="H62" s="24"/>
      <c r="I62" s="24"/>
    </row>
    <row r="63" ht="18.0" customHeight="1">
      <c r="A63" s="25" t="s">
        <v>30</v>
      </c>
      <c r="B63" s="24"/>
      <c r="C63" s="24"/>
      <c r="D63" s="24"/>
      <c r="E63" s="24"/>
      <c r="F63" s="26"/>
      <c r="G63" s="27">
        <f>SUM(F6:F61)</f>
        <v>0</v>
      </c>
      <c r="H63" s="24"/>
      <c r="I63" s="26"/>
    </row>
    <row r="64" ht="18.0" customHeight="1">
      <c r="A64" s="28" t="s">
        <v>31</v>
      </c>
      <c r="B64" s="24"/>
      <c r="C64" s="24"/>
      <c r="D64" s="24"/>
      <c r="E64" s="24"/>
      <c r="F64" s="26"/>
      <c r="G64" s="29">
        <v>0.0</v>
      </c>
      <c r="H64" s="24"/>
      <c r="I64" s="26"/>
    </row>
    <row r="65" ht="18.0" customHeight="1">
      <c r="A65" s="28" t="s">
        <v>32</v>
      </c>
      <c r="B65" s="24"/>
      <c r="C65" s="24"/>
      <c r="D65" s="24"/>
      <c r="E65" s="24"/>
      <c r="F65" s="26"/>
      <c r="G65" s="29">
        <v>0.0</v>
      </c>
      <c r="H65" s="24"/>
      <c r="I65" s="26"/>
    </row>
    <row r="66" ht="16.5" customHeight="1">
      <c r="A66" s="30" t="s">
        <v>33</v>
      </c>
      <c r="B66" s="24"/>
      <c r="C66" s="24"/>
      <c r="D66" s="24"/>
      <c r="E66" s="24"/>
      <c r="F66" s="26"/>
      <c r="G66" s="31">
        <f>SUM(G63:I65)</f>
        <v>0</v>
      </c>
      <c r="H66" s="24"/>
      <c r="I66" s="26"/>
    </row>
    <row r="67" ht="15.75" customHeight="1">
      <c r="A67" s="32"/>
      <c r="B67" s="32"/>
      <c r="C67" s="32"/>
      <c r="D67" s="32"/>
      <c r="E67" s="32"/>
      <c r="F67" s="32"/>
      <c r="G67" s="32"/>
      <c r="H67" s="32"/>
      <c r="I67" s="32"/>
    </row>
    <row r="68" ht="15.75" customHeight="1">
      <c r="A68" s="33" t="s">
        <v>36</v>
      </c>
    </row>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9">
    <mergeCell ref="E4:E5"/>
    <mergeCell ref="G4:G5"/>
    <mergeCell ref="A1:I1"/>
    <mergeCell ref="A2:I2"/>
    <mergeCell ref="A3:I3"/>
    <mergeCell ref="A4:A5"/>
    <mergeCell ref="B4:B5"/>
    <mergeCell ref="C4:C5"/>
    <mergeCell ref="D4:D5"/>
    <mergeCell ref="A66:F66"/>
    <mergeCell ref="G66:I66"/>
    <mergeCell ref="A68:I68"/>
    <mergeCell ref="A62:I62"/>
    <mergeCell ref="A63:F63"/>
    <mergeCell ref="G63:I63"/>
    <mergeCell ref="A64:F64"/>
    <mergeCell ref="G64:I64"/>
    <mergeCell ref="A65:F65"/>
    <mergeCell ref="G65:I65"/>
  </mergeCells>
  <printOptions/>
  <pageMargins bottom="0.75" footer="0.0" header="0.0" left="0.25" right="0.25" top="0.75"/>
  <pageSetup fitToHeight="0" orientation="landscape"/>
  <headerFooter>
    <oddHeader>&amp;CAttachment A.2: Proposed Operations—Staffing Model Labor Worksheet</oddHeader>
  </headerFooter>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5.29"/>
    <col customWidth="1" min="2" max="10" width="18.29"/>
    <col customWidth="1" min="11" max="12" width="10.57"/>
    <col customWidth="1" min="13" max="26" width="8.71"/>
  </cols>
  <sheetData>
    <row r="1" ht="57.75" customHeight="1">
      <c r="A1" s="1" t="s">
        <v>37</v>
      </c>
    </row>
    <row r="2">
      <c r="A2" s="2" t="s">
        <v>1</v>
      </c>
    </row>
    <row r="3">
      <c r="A3" s="3" t="str">
        <f>'Att. A.1'!A3:I3</f>
        <v>Pay rates for the year 2022-2023</v>
      </c>
      <c r="B3" s="4"/>
      <c r="C3" s="4"/>
      <c r="D3" s="4"/>
      <c r="E3" s="4"/>
      <c r="F3" s="4"/>
      <c r="G3" s="4"/>
      <c r="H3" s="4"/>
      <c r="I3" s="4"/>
      <c r="J3" s="4"/>
      <c r="K3" s="4"/>
      <c r="L3" s="4"/>
    </row>
    <row r="4" ht="21.0" customHeight="1">
      <c r="A4" s="5" t="s">
        <v>4</v>
      </c>
      <c r="B4" s="9" t="s">
        <v>38</v>
      </c>
      <c r="C4" s="9" t="s">
        <v>39</v>
      </c>
      <c r="D4" s="9" t="s">
        <v>40</v>
      </c>
      <c r="E4" s="9" t="s">
        <v>41</v>
      </c>
      <c r="F4" s="9" t="s">
        <v>42</v>
      </c>
      <c r="G4" s="9" t="s">
        <v>43</v>
      </c>
      <c r="H4" s="9" t="s">
        <v>44</v>
      </c>
      <c r="I4" s="9" t="s">
        <v>45</v>
      </c>
      <c r="J4" s="9" t="s">
        <v>46</v>
      </c>
      <c r="K4" s="8" t="s">
        <v>10</v>
      </c>
      <c r="L4" s="9" t="s">
        <v>11</v>
      </c>
    </row>
    <row r="5">
      <c r="A5" s="10"/>
      <c r="B5" s="14" t="s">
        <v>47</v>
      </c>
      <c r="C5" s="14" t="s">
        <v>47</v>
      </c>
      <c r="D5" s="14" t="s">
        <v>47</v>
      </c>
      <c r="E5" s="14" t="s">
        <v>47</v>
      </c>
      <c r="F5" s="14" t="s">
        <v>47</v>
      </c>
      <c r="G5" s="14" t="s">
        <v>47</v>
      </c>
      <c r="H5" s="14" t="s">
        <v>47</v>
      </c>
      <c r="I5" s="14" t="s">
        <v>47</v>
      </c>
      <c r="J5" s="14" t="s">
        <v>47</v>
      </c>
      <c r="K5" s="13" t="s">
        <v>13</v>
      </c>
      <c r="L5" s="14" t="s">
        <v>13</v>
      </c>
    </row>
    <row r="6" ht="17.25" customHeight="1">
      <c r="A6" s="15" t="s">
        <v>15</v>
      </c>
      <c r="B6" s="34">
        <v>0.0</v>
      </c>
      <c r="C6" s="34">
        <v>0.0</v>
      </c>
      <c r="D6" s="34">
        <v>0.0</v>
      </c>
      <c r="E6" s="34">
        <v>0.0</v>
      </c>
      <c r="F6" s="34">
        <v>0.0</v>
      </c>
      <c r="G6" s="34">
        <v>0.0</v>
      </c>
      <c r="H6" s="34">
        <v>1218.65</v>
      </c>
      <c r="I6" s="34">
        <v>1558.66</v>
      </c>
      <c r="J6" s="35">
        <f t="shared" ref="J6:J61" si="1">SUM(B6:I6)</f>
        <v>2777.31</v>
      </c>
      <c r="K6" s="19"/>
      <c r="L6" s="19"/>
    </row>
    <row r="7" ht="17.25" customHeight="1">
      <c r="A7" s="15" t="s">
        <v>16</v>
      </c>
      <c r="B7" s="34">
        <v>0.0</v>
      </c>
      <c r="C7" s="34">
        <v>0.0</v>
      </c>
      <c r="D7" s="34">
        <v>0.0</v>
      </c>
      <c r="E7" s="34">
        <v>0.0</v>
      </c>
      <c r="F7" s="34">
        <v>0.0</v>
      </c>
      <c r="G7" s="34">
        <v>0.0</v>
      </c>
      <c r="H7" s="34">
        <v>947.84</v>
      </c>
      <c r="I7" s="34">
        <v>1217.26</v>
      </c>
      <c r="J7" s="35">
        <f t="shared" si="1"/>
        <v>2165.1</v>
      </c>
      <c r="K7" s="19"/>
      <c r="L7" s="19"/>
    </row>
    <row r="8" ht="17.25" customHeight="1">
      <c r="A8" s="15" t="s">
        <v>17</v>
      </c>
      <c r="B8" s="34">
        <v>0.0</v>
      </c>
      <c r="C8" s="34">
        <v>0.0</v>
      </c>
      <c r="D8" s="34">
        <v>0.0</v>
      </c>
      <c r="E8" s="34">
        <v>0.0</v>
      </c>
      <c r="F8" s="34">
        <v>0.0</v>
      </c>
      <c r="G8" s="34">
        <v>0.0</v>
      </c>
      <c r="H8" s="34">
        <v>1096.78</v>
      </c>
      <c r="I8" s="34">
        <v>1405.03</v>
      </c>
      <c r="J8" s="35">
        <f t="shared" si="1"/>
        <v>2501.81</v>
      </c>
      <c r="K8" s="19"/>
      <c r="L8" s="19"/>
    </row>
    <row r="9" ht="17.25" customHeight="1">
      <c r="A9" s="15" t="s">
        <v>17</v>
      </c>
      <c r="B9" s="34">
        <v>0.0</v>
      </c>
      <c r="C9" s="34">
        <v>0.0</v>
      </c>
      <c r="D9" s="34">
        <v>0.0</v>
      </c>
      <c r="E9" s="34">
        <v>0.0</v>
      </c>
      <c r="F9" s="34">
        <v>0.0</v>
      </c>
      <c r="G9" s="34">
        <v>0.0</v>
      </c>
      <c r="H9" s="34">
        <v>518.47</v>
      </c>
      <c r="I9" s="34">
        <v>458.1</v>
      </c>
      <c r="J9" s="35">
        <f t="shared" si="1"/>
        <v>976.57</v>
      </c>
      <c r="K9" s="21"/>
      <c r="L9" s="22"/>
    </row>
    <row r="10" ht="17.25" customHeight="1">
      <c r="A10" s="15" t="s">
        <v>17</v>
      </c>
      <c r="B10" s="34">
        <v>0.0</v>
      </c>
      <c r="C10" s="34">
        <v>0.0</v>
      </c>
      <c r="D10" s="34">
        <v>0.0</v>
      </c>
      <c r="E10" s="34">
        <v>0.0</v>
      </c>
      <c r="F10" s="34">
        <v>0.0</v>
      </c>
      <c r="G10" s="34">
        <v>0.0</v>
      </c>
      <c r="H10" s="34">
        <v>518.47</v>
      </c>
      <c r="I10" s="34">
        <v>458.1</v>
      </c>
      <c r="J10" s="35">
        <f t="shared" si="1"/>
        <v>976.57</v>
      </c>
      <c r="K10" s="19"/>
      <c r="L10" s="19"/>
    </row>
    <row r="11" ht="17.25" customHeight="1">
      <c r="A11" s="15" t="s">
        <v>15</v>
      </c>
      <c r="B11" s="34">
        <v>0.0</v>
      </c>
      <c r="C11" s="34">
        <v>0.0</v>
      </c>
      <c r="D11" s="34">
        <v>0.0</v>
      </c>
      <c r="E11" s="34">
        <v>0.0</v>
      </c>
      <c r="F11" s="34">
        <v>0.0</v>
      </c>
      <c r="G11" s="34">
        <v>0.0</v>
      </c>
      <c r="H11" s="34">
        <v>1218.65</v>
      </c>
      <c r="I11" s="34">
        <v>1558.66</v>
      </c>
      <c r="J11" s="35">
        <f t="shared" si="1"/>
        <v>2777.31</v>
      </c>
      <c r="K11" s="21"/>
      <c r="L11" s="22"/>
    </row>
    <row r="12" ht="17.25" customHeight="1">
      <c r="A12" s="15" t="s">
        <v>17</v>
      </c>
      <c r="B12" s="34">
        <v>0.0</v>
      </c>
      <c r="C12" s="34">
        <v>0.0</v>
      </c>
      <c r="D12" s="34">
        <v>0.0</v>
      </c>
      <c r="E12" s="34">
        <v>0.0</v>
      </c>
      <c r="F12" s="34">
        <v>0.0</v>
      </c>
      <c r="G12" s="34">
        <v>0.0</v>
      </c>
      <c r="H12" s="34">
        <v>1279.58</v>
      </c>
      <c r="I12" s="34">
        <v>1635.48</v>
      </c>
      <c r="J12" s="35">
        <f t="shared" si="1"/>
        <v>2915.06</v>
      </c>
      <c r="K12" s="19"/>
      <c r="L12" s="19"/>
    </row>
    <row r="13" ht="17.25" customHeight="1">
      <c r="A13" s="15" t="s">
        <v>15</v>
      </c>
      <c r="B13" s="34">
        <v>0.0</v>
      </c>
      <c r="C13" s="34">
        <v>0.0</v>
      </c>
      <c r="D13" s="34">
        <v>0.0</v>
      </c>
      <c r="E13" s="34">
        <v>0.0</v>
      </c>
      <c r="F13" s="34">
        <v>0.0</v>
      </c>
      <c r="G13" s="34">
        <v>0.0</v>
      </c>
      <c r="H13" s="34">
        <v>1218.65</v>
      </c>
      <c r="I13" s="34">
        <v>1558.66</v>
      </c>
      <c r="J13" s="35">
        <f t="shared" si="1"/>
        <v>2777.31</v>
      </c>
      <c r="K13" s="21"/>
      <c r="L13" s="22"/>
    </row>
    <row r="14" ht="17.25" customHeight="1">
      <c r="A14" s="15" t="s">
        <v>17</v>
      </c>
      <c r="B14" s="34">
        <v>0.0</v>
      </c>
      <c r="C14" s="34">
        <v>0.0</v>
      </c>
      <c r="D14" s="34">
        <v>0.0</v>
      </c>
      <c r="E14" s="34">
        <v>0.0</v>
      </c>
      <c r="F14" s="34">
        <v>0.0</v>
      </c>
      <c r="G14" s="34">
        <v>0.0</v>
      </c>
      <c r="H14" s="34">
        <v>1056.16</v>
      </c>
      <c r="I14" s="34">
        <v>1353.82</v>
      </c>
      <c r="J14" s="35">
        <f t="shared" si="1"/>
        <v>2409.98</v>
      </c>
      <c r="K14" s="19"/>
      <c r="L14" s="19"/>
    </row>
    <row r="15" ht="17.25" customHeight="1">
      <c r="A15" s="15" t="s">
        <v>15</v>
      </c>
      <c r="B15" s="34">
        <v>0.0</v>
      </c>
      <c r="C15" s="34">
        <v>0.0</v>
      </c>
      <c r="D15" s="34">
        <v>0.0</v>
      </c>
      <c r="E15" s="34">
        <v>0.0</v>
      </c>
      <c r="F15" s="34">
        <v>0.0</v>
      </c>
      <c r="G15" s="34">
        <v>0.0</v>
      </c>
      <c r="H15" s="34">
        <v>1137.4</v>
      </c>
      <c r="I15" s="34">
        <v>1456.24</v>
      </c>
      <c r="J15" s="35">
        <f t="shared" si="1"/>
        <v>2593.64</v>
      </c>
      <c r="K15" s="21"/>
      <c r="L15" s="22"/>
    </row>
    <row r="16" ht="17.25" customHeight="1">
      <c r="A16" s="15" t="s">
        <v>17</v>
      </c>
      <c r="B16" s="34">
        <v>0.0</v>
      </c>
      <c r="C16" s="34">
        <v>0.0</v>
      </c>
      <c r="D16" s="34">
        <v>0.0</v>
      </c>
      <c r="E16" s="34">
        <v>0.0</v>
      </c>
      <c r="F16" s="34">
        <v>0.0</v>
      </c>
      <c r="G16" s="34">
        <v>0.0</v>
      </c>
      <c r="H16" s="34">
        <v>1056.16</v>
      </c>
      <c r="I16" s="34">
        <v>1353.82</v>
      </c>
      <c r="J16" s="35">
        <f t="shared" si="1"/>
        <v>2409.98</v>
      </c>
      <c r="K16" s="19"/>
      <c r="L16" s="19"/>
    </row>
    <row r="17" ht="17.25" customHeight="1">
      <c r="A17" s="15" t="s">
        <v>15</v>
      </c>
      <c r="B17" s="34">
        <v>0.0</v>
      </c>
      <c r="C17" s="34">
        <v>0.0</v>
      </c>
      <c r="D17" s="34">
        <v>0.0</v>
      </c>
      <c r="E17" s="34">
        <v>0.0</v>
      </c>
      <c r="F17" s="34">
        <v>0.0</v>
      </c>
      <c r="G17" s="34">
        <v>0.0</v>
      </c>
      <c r="H17" s="34">
        <v>1421.75</v>
      </c>
      <c r="I17" s="34">
        <v>1814.71</v>
      </c>
      <c r="J17" s="35">
        <f t="shared" si="1"/>
        <v>3236.46</v>
      </c>
      <c r="K17" s="21"/>
      <c r="L17" s="22"/>
    </row>
    <row r="18" ht="17.25" customHeight="1">
      <c r="A18" s="15" t="s">
        <v>22</v>
      </c>
      <c r="B18" s="34">
        <v>0.0</v>
      </c>
      <c r="C18" s="34">
        <v>0.0</v>
      </c>
      <c r="D18" s="34">
        <v>0.0</v>
      </c>
      <c r="E18" s="34">
        <v>0.0</v>
      </c>
      <c r="F18" s="34">
        <v>0.0</v>
      </c>
      <c r="G18" s="34">
        <v>0.0</v>
      </c>
      <c r="H18" s="34">
        <v>1051.54</v>
      </c>
      <c r="I18" s="34">
        <v>1302.61</v>
      </c>
      <c r="J18" s="35">
        <f t="shared" si="1"/>
        <v>2354.15</v>
      </c>
      <c r="K18" s="19"/>
      <c r="L18" s="19"/>
    </row>
    <row r="19" ht="17.25" customHeight="1">
      <c r="A19" s="15" t="s">
        <v>15</v>
      </c>
      <c r="B19" s="34">
        <v>0.0</v>
      </c>
      <c r="C19" s="34">
        <v>0.0</v>
      </c>
      <c r="D19" s="34">
        <v>0.0</v>
      </c>
      <c r="E19" s="34">
        <v>0.0</v>
      </c>
      <c r="F19" s="34">
        <v>0.0</v>
      </c>
      <c r="G19" s="34">
        <v>0.0</v>
      </c>
      <c r="H19" s="34">
        <v>1563.93</v>
      </c>
      <c r="I19" s="34">
        <v>1993.95</v>
      </c>
      <c r="J19" s="35">
        <f t="shared" si="1"/>
        <v>3557.88</v>
      </c>
      <c r="K19" s="21"/>
      <c r="L19" s="22"/>
    </row>
    <row r="20" ht="17.25" customHeight="1">
      <c r="A20" s="15" t="s">
        <v>17</v>
      </c>
      <c r="B20" s="34">
        <v>0.0</v>
      </c>
      <c r="C20" s="34">
        <v>0.0</v>
      </c>
      <c r="D20" s="34">
        <v>0.0</v>
      </c>
      <c r="E20" s="34">
        <v>0.0</v>
      </c>
      <c r="F20" s="34">
        <v>0.0</v>
      </c>
      <c r="G20" s="34">
        <v>0.0</v>
      </c>
      <c r="H20" s="34">
        <v>677.03</v>
      </c>
      <c r="I20" s="34">
        <v>591.636</v>
      </c>
      <c r="J20" s="35">
        <f t="shared" si="1"/>
        <v>1268.666</v>
      </c>
      <c r="K20" s="19"/>
      <c r="L20" s="19"/>
    </row>
    <row r="21" ht="17.25" customHeight="1">
      <c r="A21" s="15" t="s">
        <v>15</v>
      </c>
      <c r="B21" s="34">
        <v>0.0</v>
      </c>
      <c r="C21" s="34">
        <v>0.0</v>
      </c>
      <c r="D21" s="34">
        <v>0.0</v>
      </c>
      <c r="E21" s="34">
        <v>0.0</v>
      </c>
      <c r="F21" s="34">
        <v>0.0</v>
      </c>
      <c r="G21" s="34">
        <v>0.0</v>
      </c>
      <c r="H21" s="34">
        <v>880.13</v>
      </c>
      <c r="I21" s="34">
        <v>1131.91</v>
      </c>
      <c r="J21" s="35">
        <f t="shared" si="1"/>
        <v>2012.04</v>
      </c>
      <c r="K21" s="21"/>
      <c r="L21" s="22"/>
    </row>
    <row r="22" ht="17.25" customHeight="1">
      <c r="A22" s="15" t="s">
        <v>25</v>
      </c>
      <c r="B22" s="34">
        <v>0.0</v>
      </c>
      <c r="C22" s="34">
        <v>0.0</v>
      </c>
      <c r="D22" s="34">
        <v>0.0</v>
      </c>
      <c r="E22" s="34">
        <v>0.0</v>
      </c>
      <c r="F22" s="34">
        <v>0.0</v>
      </c>
      <c r="G22" s="34">
        <v>0.0</v>
      </c>
      <c r="H22" s="34">
        <v>0.0</v>
      </c>
      <c r="I22" s="34">
        <v>0.0</v>
      </c>
      <c r="J22" s="35">
        <f t="shared" si="1"/>
        <v>0</v>
      </c>
      <c r="K22" s="19"/>
      <c r="L22" s="19"/>
    </row>
    <row r="23" ht="17.25" customHeight="1">
      <c r="A23" s="15" t="s">
        <v>27</v>
      </c>
      <c r="B23" s="34">
        <v>0.0</v>
      </c>
      <c r="C23" s="34">
        <v>0.0</v>
      </c>
      <c r="D23" s="34">
        <v>0.0</v>
      </c>
      <c r="E23" s="34">
        <v>0.0</v>
      </c>
      <c r="F23" s="34">
        <v>180.0</v>
      </c>
      <c r="G23" s="34">
        <v>0.0</v>
      </c>
      <c r="H23" s="34">
        <v>4972.5</v>
      </c>
      <c r="I23" s="34">
        <v>3750.0</v>
      </c>
      <c r="J23" s="35">
        <f t="shared" si="1"/>
        <v>8902.5</v>
      </c>
      <c r="K23" s="21"/>
      <c r="L23" s="22"/>
    </row>
    <row r="24" ht="17.25" customHeight="1">
      <c r="A24" s="15" t="s">
        <v>28</v>
      </c>
      <c r="B24" s="34">
        <v>0.0</v>
      </c>
      <c r="C24" s="34">
        <v>0.0</v>
      </c>
      <c r="D24" s="34">
        <v>0.0</v>
      </c>
      <c r="E24" s="34">
        <v>0.0</v>
      </c>
      <c r="F24" s="34">
        <v>180.0</v>
      </c>
      <c r="G24" s="34">
        <v>0.0</v>
      </c>
      <c r="H24" s="34">
        <v>3061.7</v>
      </c>
      <c r="I24" s="34">
        <v>2308.8</v>
      </c>
      <c r="J24" s="35">
        <f t="shared" si="1"/>
        <v>5550.5</v>
      </c>
      <c r="K24" s="21"/>
      <c r="L24" s="22"/>
    </row>
    <row r="25" ht="17.25" customHeight="1">
      <c r="A25" s="15" t="s">
        <v>25</v>
      </c>
      <c r="B25" s="34">
        <v>0.0</v>
      </c>
      <c r="C25" s="34">
        <v>0.0</v>
      </c>
      <c r="D25" s="34">
        <v>0.0</v>
      </c>
      <c r="E25" s="34">
        <v>0.0</v>
      </c>
      <c r="F25" s="34">
        <v>0.0</v>
      </c>
      <c r="G25" s="34">
        <v>0.0</v>
      </c>
      <c r="H25" s="34">
        <v>0.0</v>
      </c>
      <c r="I25" s="34">
        <v>0.0</v>
      </c>
      <c r="J25" s="35">
        <f t="shared" si="1"/>
        <v>0</v>
      </c>
      <c r="K25" s="19"/>
      <c r="L25" s="19"/>
    </row>
    <row r="26" ht="17.25" customHeight="1">
      <c r="A26" s="15" t="s">
        <v>16</v>
      </c>
      <c r="B26" s="34">
        <v>0.0</v>
      </c>
      <c r="C26" s="34">
        <v>0.0</v>
      </c>
      <c r="D26" s="34">
        <v>0.0</v>
      </c>
      <c r="E26" s="34">
        <v>0.0</v>
      </c>
      <c r="F26" s="34">
        <v>0.0</v>
      </c>
      <c r="G26" s="34">
        <v>0.0</v>
      </c>
      <c r="H26" s="34">
        <v>120.49</v>
      </c>
      <c r="I26" s="34">
        <v>0.0</v>
      </c>
      <c r="J26" s="35">
        <f t="shared" si="1"/>
        <v>120.49</v>
      </c>
      <c r="K26" s="19"/>
      <c r="L26" s="19"/>
    </row>
    <row r="27" ht="17.25" customHeight="1">
      <c r="A27" s="15" t="s">
        <v>17</v>
      </c>
      <c r="B27" s="34">
        <v>0.0</v>
      </c>
      <c r="C27" s="34">
        <v>0.0</v>
      </c>
      <c r="D27" s="34">
        <v>0.0</v>
      </c>
      <c r="E27" s="34">
        <v>0.0</v>
      </c>
      <c r="F27" s="34">
        <v>0.0</v>
      </c>
      <c r="G27" s="34">
        <v>0.0</v>
      </c>
      <c r="H27" s="34">
        <v>110.93</v>
      </c>
      <c r="I27" s="34">
        <v>0.0</v>
      </c>
      <c r="J27" s="35">
        <f t="shared" si="1"/>
        <v>110.93</v>
      </c>
      <c r="K27" s="21"/>
      <c r="L27" s="22"/>
    </row>
    <row r="28" ht="17.25" customHeight="1">
      <c r="A28" s="15" t="s">
        <v>17</v>
      </c>
      <c r="B28" s="34">
        <v>0.0</v>
      </c>
      <c r="C28" s="34">
        <v>0.0</v>
      </c>
      <c r="D28" s="34">
        <v>0.0</v>
      </c>
      <c r="E28" s="34">
        <v>0.0</v>
      </c>
      <c r="F28" s="34">
        <v>0.0</v>
      </c>
      <c r="G28" s="34">
        <v>0.0</v>
      </c>
      <c r="H28" s="34">
        <v>110.93</v>
      </c>
      <c r="I28" s="34">
        <v>0.0</v>
      </c>
      <c r="J28" s="35">
        <f t="shared" si="1"/>
        <v>110.93</v>
      </c>
      <c r="K28" s="19"/>
      <c r="L28" s="19"/>
    </row>
    <row r="29" ht="17.25" customHeight="1">
      <c r="A29" s="15" t="s">
        <v>16</v>
      </c>
      <c r="B29" s="34">
        <v>0.0</v>
      </c>
      <c r="C29" s="34">
        <v>0.0</v>
      </c>
      <c r="D29" s="34">
        <v>0.0</v>
      </c>
      <c r="E29" s="34">
        <v>0.0</v>
      </c>
      <c r="F29" s="34">
        <v>0.0</v>
      </c>
      <c r="G29" s="34">
        <v>0.0</v>
      </c>
      <c r="H29" s="34">
        <v>114.46</v>
      </c>
      <c r="I29" s="34">
        <v>0.0</v>
      </c>
      <c r="J29" s="35">
        <f t="shared" si="1"/>
        <v>114.46</v>
      </c>
      <c r="K29" s="21"/>
      <c r="L29" s="22"/>
    </row>
    <row r="30" ht="17.25" customHeight="1">
      <c r="A30" s="15" t="s">
        <v>16</v>
      </c>
      <c r="B30" s="34">
        <v>0.0</v>
      </c>
      <c r="C30" s="34">
        <v>0.0</v>
      </c>
      <c r="D30" s="34">
        <v>0.0</v>
      </c>
      <c r="E30" s="34">
        <v>0.0</v>
      </c>
      <c r="F30" s="34">
        <v>0.0</v>
      </c>
      <c r="G30" s="34">
        <v>0.0</v>
      </c>
      <c r="H30" s="34">
        <v>110.97</v>
      </c>
      <c r="I30" s="34">
        <v>0.0</v>
      </c>
      <c r="J30" s="35">
        <f t="shared" si="1"/>
        <v>110.97</v>
      </c>
      <c r="K30" s="19"/>
      <c r="L30" s="19"/>
    </row>
    <row r="31" ht="17.25" customHeight="1">
      <c r="A31" s="15" t="s">
        <v>17</v>
      </c>
      <c r="B31" s="34">
        <v>0.0</v>
      </c>
      <c r="C31" s="34">
        <v>0.0</v>
      </c>
      <c r="D31" s="34">
        <v>0.0</v>
      </c>
      <c r="E31" s="34">
        <v>0.0</v>
      </c>
      <c r="F31" s="34">
        <v>0.0</v>
      </c>
      <c r="G31" s="34">
        <v>0.0</v>
      </c>
      <c r="H31" s="34">
        <v>109.01</v>
      </c>
      <c r="I31" s="34">
        <v>0.0</v>
      </c>
      <c r="J31" s="35">
        <f t="shared" si="1"/>
        <v>109.01</v>
      </c>
      <c r="K31" s="21"/>
      <c r="L31" s="22"/>
    </row>
    <row r="32" ht="17.25" customHeight="1">
      <c r="A32" s="15" t="s">
        <v>17</v>
      </c>
      <c r="B32" s="34">
        <v>0.0</v>
      </c>
      <c r="C32" s="34">
        <v>0.0</v>
      </c>
      <c r="D32" s="34">
        <v>0.0</v>
      </c>
      <c r="E32" s="34">
        <v>0.0</v>
      </c>
      <c r="F32" s="34">
        <v>0.0</v>
      </c>
      <c r="G32" s="34">
        <v>0.0</v>
      </c>
      <c r="H32" s="34">
        <v>109.01</v>
      </c>
      <c r="I32" s="34">
        <v>0.0</v>
      </c>
      <c r="J32" s="35">
        <f t="shared" si="1"/>
        <v>109.01</v>
      </c>
      <c r="K32" s="19"/>
      <c r="L32" s="19"/>
    </row>
    <row r="33" ht="17.25" customHeight="1">
      <c r="A33" s="15" t="s">
        <v>25</v>
      </c>
      <c r="B33" s="34">
        <v>0.0</v>
      </c>
      <c r="C33" s="34">
        <v>0.0</v>
      </c>
      <c r="D33" s="34">
        <v>0.0</v>
      </c>
      <c r="E33" s="34">
        <v>0.0</v>
      </c>
      <c r="F33" s="34">
        <v>0.0</v>
      </c>
      <c r="G33" s="34">
        <v>0.0</v>
      </c>
      <c r="H33" s="34">
        <v>0.0</v>
      </c>
      <c r="I33" s="34">
        <v>0.0</v>
      </c>
      <c r="J33" s="35">
        <f t="shared" si="1"/>
        <v>0</v>
      </c>
      <c r="K33" s="21"/>
      <c r="L33" s="22"/>
    </row>
    <row r="34" ht="17.25" customHeight="1">
      <c r="A34" s="15" t="s">
        <v>25</v>
      </c>
      <c r="B34" s="34">
        <v>0.0</v>
      </c>
      <c r="C34" s="34">
        <v>0.0</v>
      </c>
      <c r="D34" s="34">
        <v>0.0</v>
      </c>
      <c r="E34" s="34">
        <v>0.0</v>
      </c>
      <c r="F34" s="34">
        <v>0.0</v>
      </c>
      <c r="G34" s="34">
        <v>0.0</v>
      </c>
      <c r="H34" s="34">
        <v>0.0</v>
      </c>
      <c r="I34" s="34">
        <v>0.0</v>
      </c>
      <c r="J34" s="35">
        <f t="shared" si="1"/>
        <v>0</v>
      </c>
      <c r="K34" s="19"/>
      <c r="L34" s="19"/>
    </row>
    <row r="35" ht="17.25" customHeight="1">
      <c r="A35" s="15" t="s">
        <v>25</v>
      </c>
      <c r="B35" s="34">
        <v>0.0</v>
      </c>
      <c r="C35" s="34">
        <v>0.0</v>
      </c>
      <c r="D35" s="34">
        <v>0.0</v>
      </c>
      <c r="E35" s="34">
        <v>0.0</v>
      </c>
      <c r="F35" s="34">
        <v>0.0</v>
      </c>
      <c r="G35" s="34">
        <v>0.0</v>
      </c>
      <c r="H35" s="34">
        <v>0.0</v>
      </c>
      <c r="I35" s="34">
        <v>0.0</v>
      </c>
      <c r="J35" s="35">
        <f t="shared" si="1"/>
        <v>0</v>
      </c>
      <c r="K35" s="21"/>
      <c r="L35" s="22"/>
    </row>
    <row r="36" ht="17.25" customHeight="1">
      <c r="A36" s="15" t="s">
        <v>25</v>
      </c>
      <c r="B36" s="34">
        <v>0.0</v>
      </c>
      <c r="C36" s="34">
        <v>0.0</v>
      </c>
      <c r="D36" s="34">
        <v>0.0</v>
      </c>
      <c r="E36" s="34">
        <v>0.0</v>
      </c>
      <c r="F36" s="34">
        <v>0.0</v>
      </c>
      <c r="G36" s="34">
        <v>0.0</v>
      </c>
      <c r="H36" s="34">
        <v>0.0</v>
      </c>
      <c r="I36" s="34">
        <v>0.0</v>
      </c>
      <c r="J36" s="35">
        <f t="shared" si="1"/>
        <v>0</v>
      </c>
      <c r="K36" s="19"/>
      <c r="L36" s="19"/>
    </row>
    <row r="37" ht="17.25" customHeight="1">
      <c r="A37" s="15" t="s">
        <v>25</v>
      </c>
      <c r="B37" s="34">
        <v>0.0</v>
      </c>
      <c r="C37" s="34">
        <v>0.0</v>
      </c>
      <c r="D37" s="34">
        <v>0.0</v>
      </c>
      <c r="E37" s="34">
        <v>0.0</v>
      </c>
      <c r="F37" s="34">
        <v>0.0</v>
      </c>
      <c r="G37" s="34">
        <v>0.0</v>
      </c>
      <c r="H37" s="34">
        <v>0.0</v>
      </c>
      <c r="I37" s="34">
        <v>0.0</v>
      </c>
      <c r="J37" s="35">
        <f t="shared" si="1"/>
        <v>0</v>
      </c>
      <c r="K37" s="21"/>
      <c r="L37" s="22"/>
    </row>
    <row r="38" ht="17.25" customHeight="1">
      <c r="A38" s="15" t="s">
        <v>25</v>
      </c>
      <c r="B38" s="34">
        <v>0.0</v>
      </c>
      <c r="C38" s="34">
        <v>0.0</v>
      </c>
      <c r="D38" s="34">
        <v>0.0</v>
      </c>
      <c r="E38" s="34">
        <v>0.0</v>
      </c>
      <c r="F38" s="34">
        <v>0.0</v>
      </c>
      <c r="G38" s="34">
        <v>0.0</v>
      </c>
      <c r="H38" s="34">
        <v>0.0</v>
      </c>
      <c r="I38" s="34">
        <v>0.0</v>
      </c>
      <c r="J38" s="35">
        <f t="shared" si="1"/>
        <v>0</v>
      </c>
      <c r="K38" s="19"/>
      <c r="L38" s="19"/>
    </row>
    <row r="39" ht="17.25" customHeight="1">
      <c r="A39" s="15" t="s">
        <v>25</v>
      </c>
      <c r="B39" s="34">
        <v>0.0</v>
      </c>
      <c r="C39" s="34">
        <v>0.0</v>
      </c>
      <c r="D39" s="34">
        <v>0.0</v>
      </c>
      <c r="E39" s="34">
        <v>0.0</v>
      </c>
      <c r="F39" s="34">
        <v>0.0</v>
      </c>
      <c r="G39" s="34">
        <v>0.0</v>
      </c>
      <c r="H39" s="34">
        <v>0.0</v>
      </c>
      <c r="I39" s="34">
        <v>0.0</v>
      </c>
      <c r="J39" s="35">
        <f t="shared" si="1"/>
        <v>0</v>
      </c>
      <c r="K39" s="21"/>
      <c r="L39" s="22"/>
    </row>
    <row r="40" ht="17.25" customHeight="1">
      <c r="A40" s="15" t="s">
        <v>25</v>
      </c>
      <c r="B40" s="34">
        <v>0.0</v>
      </c>
      <c r="C40" s="34">
        <v>0.0</v>
      </c>
      <c r="D40" s="34">
        <v>0.0</v>
      </c>
      <c r="E40" s="34">
        <v>0.0</v>
      </c>
      <c r="F40" s="34">
        <v>0.0</v>
      </c>
      <c r="G40" s="34">
        <v>0.0</v>
      </c>
      <c r="H40" s="34">
        <v>0.0</v>
      </c>
      <c r="I40" s="34">
        <v>0.0</v>
      </c>
      <c r="J40" s="35">
        <f t="shared" si="1"/>
        <v>0</v>
      </c>
      <c r="K40" s="19"/>
      <c r="L40" s="19"/>
    </row>
    <row r="41" ht="17.25" customHeight="1">
      <c r="A41" s="15" t="s">
        <v>25</v>
      </c>
      <c r="B41" s="34">
        <v>0.0</v>
      </c>
      <c r="C41" s="34">
        <v>0.0</v>
      </c>
      <c r="D41" s="34">
        <v>0.0</v>
      </c>
      <c r="E41" s="34">
        <v>0.0</v>
      </c>
      <c r="F41" s="34">
        <v>0.0</v>
      </c>
      <c r="G41" s="34">
        <v>0.0</v>
      </c>
      <c r="H41" s="34">
        <v>0.0</v>
      </c>
      <c r="I41" s="34">
        <v>0.0</v>
      </c>
      <c r="J41" s="35">
        <f t="shared" si="1"/>
        <v>0</v>
      </c>
      <c r="K41" s="21"/>
      <c r="L41" s="22"/>
    </row>
    <row r="42" ht="17.25" customHeight="1">
      <c r="A42" s="15" t="s">
        <v>25</v>
      </c>
      <c r="B42" s="34">
        <v>0.0</v>
      </c>
      <c r="C42" s="34">
        <v>0.0</v>
      </c>
      <c r="D42" s="34">
        <v>0.0</v>
      </c>
      <c r="E42" s="34">
        <v>0.0</v>
      </c>
      <c r="F42" s="34">
        <v>0.0</v>
      </c>
      <c r="G42" s="34">
        <v>0.0</v>
      </c>
      <c r="H42" s="34">
        <v>0.0</v>
      </c>
      <c r="I42" s="34">
        <v>0.0</v>
      </c>
      <c r="J42" s="35">
        <f t="shared" si="1"/>
        <v>0</v>
      </c>
      <c r="K42" s="21"/>
      <c r="L42" s="22"/>
    </row>
    <row r="43" ht="17.25" customHeight="1">
      <c r="A43" s="15" t="s">
        <v>25</v>
      </c>
      <c r="B43" s="34">
        <v>0.0</v>
      </c>
      <c r="C43" s="34">
        <v>0.0</v>
      </c>
      <c r="D43" s="34">
        <v>0.0</v>
      </c>
      <c r="E43" s="34">
        <v>0.0</v>
      </c>
      <c r="F43" s="34">
        <v>0.0</v>
      </c>
      <c r="G43" s="34">
        <v>0.0</v>
      </c>
      <c r="H43" s="34">
        <v>0.0</v>
      </c>
      <c r="I43" s="34">
        <v>0.0</v>
      </c>
      <c r="J43" s="35">
        <f t="shared" si="1"/>
        <v>0</v>
      </c>
      <c r="K43" s="21"/>
      <c r="L43" s="22"/>
    </row>
    <row r="44" ht="17.25" customHeight="1">
      <c r="A44" s="15" t="s">
        <v>25</v>
      </c>
      <c r="B44" s="34">
        <v>0.0</v>
      </c>
      <c r="C44" s="34">
        <v>0.0</v>
      </c>
      <c r="D44" s="34">
        <v>0.0</v>
      </c>
      <c r="E44" s="34">
        <v>0.0</v>
      </c>
      <c r="F44" s="34">
        <v>0.0</v>
      </c>
      <c r="G44" s="34">
        <v>0.0</v>
      </c>
      <c r="H44" s="34">
        <v>0.0</v>
      </c>
      <c r="I44" s="34">
        <v>0.0</v>
      </c>
      <c r="J44" s="35">
        <f t="shared" si="1"/>
        <v>0</v>
      </c>
      <c r="K44" s="19"/>
      <c r="L44" s="19"/>
    </row>
    <row r="45" ht="17.25" customHeight="1">
      <c r="A45" s="15" t="s">
        <v>25</v>
      </c>
      <c r="B45" s="34">
        <v>0.0</v>
      </c>
      <c r="C45" s="34">
        <v>0.0</v>
      </c>
      <c r="D45" s="34">
        <v>0.0</v>
      </c>
      <c r="E45" s="34">
        <v>0.0</v>
      </c>
      <c r="F45" s="34">
        <v>0.0</v>
      </c>
      <c r="G45" s="34">
        <v>0.0</v>
      </c>
      <c r="H45" s="34">
        <v>0.0</v>
      </c>
      <c r="I45" s="34">
        <v>0.0</v>
      </c>
      <c r="J45" s="35">
        <f t="shared" si="1"/>
        <v>0</v>
      </c>
      <c r="K45" s="19"/>
      <c r="L45" s="19"/>
    </row>
    <row r="46" ht="17.25" customHeight="1">
      <c r="A46" s="15" t="s">
        <v>25</v>
      </c>
      <c r="B46" s="34">
        <v>0.0</v>
      </c>
      <c r="C46" s="34">
        <v>0.0</v>
      </c>
      <c r="D46" s="34">
        <v>0.0</v>
      </c>
      <c r="E46" s="34">
        <v>0.0</v>
      </c>
      <c r="F46" s="34">
        <v>0.0</v>
      </c>
      <c r="G46" s="34">
        <v>0.0</v>
      </c>
      <c r="H46" s="34">
        <v>0.0</v>
      </c>
      <c r="I46" s="34">
        <v>0.0</v>
      </c>
      <c r="J46" s="35">
        <f t="shared" si="1"/>
        <v>0</v>
      </c>
      <c r="K46" s="21"/>
      <c r="L46" s="22"/>
    </row>
    <row r="47" ht="17.25" customHeight="1">
      <c r="A47" s="15" t="s">
        <v>25</v>
      </c>
      <c r="B47" s="34">
        <v>0.0</v>
      </c>
      <c r="C47" s="34">
        <v>0.0</v>
      </c>
      <c r="D47" s="34">
        <v>0.0</v>
      </c>
      <c r="E47" s="34">
        <v>0.0</v>
      </c>
      <c r="F47" s="34">
        <v>0.0</v>
      </c>
      <c r="G47" s="34">
        <v>0.0</v>
      </c>
      <c r="H47" s="34">
        <v>0.0</v>
      </c>
      <c r="I47" s="34">
        <v>0.0</v>
      </c>
      <c r="J47" s="35">
        <f t="shared" si="1"/>
        <v>0</v>
      </c>
      <c r="K47" s="19"/>
      <c r="L47" s="19"/>
    </row>
    <row r="48" ht="17.25" customHeight="1">
      <c r="A48" s="15" t="s">
        <v>25</v>
      </c>
      <c r="B48" s="34">
        <v>0.0</v>
      </c>
      <c r="C48" s="34">
        <v>0.0</v>
      </c>
      <c r="D48" s="34">
        <v>0.0</v>
      </c>
      <c r="E48" s="34">
        <v>0.0</v>
      </c>
      <c r="F48" s="34">
        <v>0.0</v>
      </c>
      <c r="G48" s="34">
        <v>0.0</v>
      </c>
      <c r="H48" s="34">
        <v>0.0</v>
      </c>
      <c r="I48" s="34">
        <v>0.0</v>
      </c>
      <c r="J48" s="35">
        <f t="shared" si="1"/>
        <v>0</v>
      </c>
      <c r="K48" s="21"/>
      <c r="L48" s="22"/>
    </row>
    <row r="49" ht="17.25" customHeight="1">
      <c r="A49" s="15" t="s">
        <v>25</v>
      </c>
      <c r="B49" s="34">
        <v>0.0</v>
      </c>
      <c r="C49" s="34">
        <v>0.0</v>
      </c>
      <c r="D49" s="34">
        <v>0.0</v>
      </c>
      <c r="E49" s="34">
        <v>0.0</v>
      </c>
      <c r="F49" s="34">
        <v>0.0</v>
      </c>
      <c r="G49" s="34">
        <v>0.0</v>
      </c>
      <c r="H49" s="34">
        <v>0.0</v>
      </c>
      <c r="I49" s="34">
        <v>0.0</v>
      </c>
      <c r="J49" s="35">
        <f t="shared" si="1"/>
        <v>0</v>
      </c>
      <c r="K49" s="19"/>
      <c r="L49" s="19"/>
    </row>
    <row r="50" ht="17.25" customHeight="1">
      <c r="A50" s="15" t="s">
        <v>25</v>
      </c>
      <c r="B50" s="34">
        <v>0.0</v>
      </c>
      <c r="C50" s="34">
        <v>0.0</v>
      </c>
      <c r="D50" s="34">
        <v>0.0</v>
      </c>
      <c r="E50" s="34">
        <v>0.0</v>
      </c>
      <c r="F50" s="34">
        <v>0.0</v>
      </c>
      <c r="G50" s="34">
        <v>0.0</v>
      </c>
      <c r="H50" s="34">
        <v>0.0</v>
      </c>
      <c r="I50" s="34">
        <v>0.0</v>
      </c>
      <c r="J50" s="35">
        <f t="shared" si="1"/>
        <v>0</v>
      </c>
      <c r="K50" s="21"/>
      <c r="L50" s="22"/>
    </row>
    <row r="51" ht="17.25" customHeight="1">
      <c r="A51" s="15" t="s">
        <v>25</v>
      </c>
      <c r="B51" s="34">
        <v>0.0</v>
      </c>
      <c r="C51" s="34">
        <v>0.0</v>
      </c>
      <c r="D51" s="34">
        <v>0.0</v>
      </c>
      <c r="E51" s="34">
        <v>0.0</v>
      </c>
      <c r="F51" s="34">
        <v>0.0</v>
      </c>
      <c r="G51" s="34">
        <v>0.0</v>
      </c>
      <c r="H51" s="34">
        <v>0.0</v>
      </c>
      <c r="I51" s="34">
        <v>0.0</v>
      </c>
      <c r="J51" s="35">
        <f t="shared" si="1"/>
        <v>0</v>
      </c>
      <c r="K51" s="19"/>
      <c r="L51" s="19"/>
    </row>
    <row r="52" ht="17.25" customHeight="1">
      <c r="A52" s="15" t="s">
        <v>25</v>
      </c>
      <c r="B52" s="34">
        <v>0.0</v>
      </c>
      <c r="C52" s="34">
        <v>0.0</v>
      </c>
      <c r="D52" s="34">
        <v>0.0</v>
      </c>
      <c r="E52" s="34">
        <v>0.0</v>
      </c>
      <c r="F52" s="34">
        <v>0.0</v>
      </c>
      <c r="G52" s="34">
        <v>0.0</v>
      </c>
      <c r="H52" s="34">
        <v>0.0</v>
      </c>
      <c r="I52" s="34">
        <v>0.0</v>
      </c>
      <c r="J52" s="35">
        <f t="shared" si="1"/>
        <v>0</v>
      </c>
      <c r="K52" s="21"/>
      <c r="L52" s="22"/>
    </row>
    <row r="53" ht="17.25" customHeight="1">
      <c r="A53" s="15" t="s">
        <v>25</v>
      </c>
      <c r="B53" s="34">
        <v>0.0</v>
      </c>
      <c r="C53" s="34">
        <v>0.0</v>
      </c>
      <c r="D53" s="34">
        <v>0.0</v>
      </c>
      <c r="E53" s="34">
        <v>0.0</v>
      </c>
      <c r="F53" s="34">
        <v>0.0</v>
      </c>
      <c r="G53" s="34">
        <v>0.0</v>
      </c>
      <c r="H53" s="34">
        <v>0.0</v>
      </c>
      <c r="I53" s="34">
        <v>0.0</v>
      </c>
      <c r="J53" s="35">
        <f t="shared" si="1"/>
        <v>0</v>
      </c>
      <c r="K53" s="19"/>
      <c r="L53" s="19"/>
    </row>
    <row r="54" ht="17.25" customHeight="1">
      <c r="A54" s="15" t="s">
        <v>25</v>
      </c>
      <c r="B54" s="34">
        <v>0.0</v>
      </c>
      <c r="C54" s="34">
        <v>0.0</v>
      </c>
      <c r="D54" s="34">
        <v>0.0</v>
      </c>
      <c r="E54" s="34">
        <v>0.0</v>
      </c>
      <c r="F54" s="34">
        <v>0.0</v>
      </c>
      <c r="G54" s="34">
        <v>0.0</v>
      </c>
      <c r="H54" s="34">
        <v>0.0</v>
      </c>
      <c r="I54" s="34">
        <v>0.0</v>
      </c>
      <c r="J54" s="35">
        <f t="shared" si="1"/>
        <v>0</v>
      </c>
      <c r="K54" s="21"/>
      <c r="L54" s="22"/>
    </row>
    <row r="55" ht="17.25" customHeight="1">
      <c r="A55" s="15" t="s">
        <v>25</v>
      </c>
      <c r="B55" s="34">
        <v>0.0</v>
      </c>
      <c r="C55" s="34">
        <v>0.0</v>
      </c>
      <c r="D55" s="34">
        <v>0.0</v>
      </c>
      <c r="E55" s="34">
        <v>0.0</v>
      </c>
      <c r="F55" s="34">
        <v>0.0</v>
      </c>
      <c r="G55" s="34">
        <v>0.0</v>
      </c>
      <c r="H55" s="34">
        <v>0.0</v>
      </c>
      <c r="I55" s="34">
        <v>0.0</v>
      </c>
      <c r="J55" s="35">
        <f t="shared" si="1"/>
        <v>0</v>
      </c>
      <c r="K55" s="19"/>
      <c r="L55" s="19"/>
    </row>
    <row r="56" ht="17.25" customHeight="1">
      <c r="A56" s="15" t="s">
        <v>25</v>
      </c>
      <c r="B56" s="34">
        <v>0.0</v>
      </c>
      <c r="C56" s="34">
        <v>0.0</v>
      </c>
      <c r="D56" s="34">
        <v>0.0</v>
      </c>
      <c r="E56" s="34">
        <v>0.0</v>
      </c>
      <c r="F56" s="34">
        <v>0.0</v>
      </c>
      <c r="G56" s="34">
        <v>0.0</v>
      </c>
      <c r="H56" s="34">
        <v>0.0</v>
      </c>
      <c r="I56" s="34">
        <v>0.0</v>
      </c>
      <c r="J56" s="35">
        <f t="shared" si="1"/>
        <v>0</v>
      </c>
      <c r="K56" s="21"/>
      <c r="L56" s="22"/>
    </row>
    <row r="57" ht="17.25" customHeight="1">
      <c r="A57" s="15" t="s">
        <v>25</v>
      </c>
      <c r="B57" s="34">
        <v>0.0</v>
      </c>
      <c r="C57" s="34">
        <v>0.0</v>
      </c>
      <c r="D57" s="34">
        <v>0.0</v>
      </c>
      <c r="E57" s="34">
        <v>0.0</v>
      </c>
      <c r="F57" s="34">
        <v>0.0</v>
      </c>
      <c r="G57" s="34">
        <v>0.0</v>
      </c>
      <c r="H57" s="34">
        <v>0.0</v>
      </c>
      <c r="I57" s="34">
        <v>0.0</v>
      </c>
      <c r="J57" s="35">
        <f t="shared" si="1"/>
        <v>0</v>
      </c>
      <c r="K57" s="19"/>
      <c r="L57" s="19"/>
    </row>
    <row r="58" ht="17.25" customHeight="1">
      <c r="A58" s="15" t="s">
        <v>25</v>
      </c>
      <c r="B58" s="34">
        <v>0.0</v>
      </c>
      <c r="C58" s="34">
        <v>0.0</v>
      </c>
      <c r="D58" s="34">
        <v>0.0</v>
      </c>
      <c r="E58" s="34">
        <v>0.0</v>
      </c>
      <c r="F58" s="34">
        <v>0.0</v>
      </c>
      <c r="G58" s="34">
        <v>0.0</v>
      </c>
      <c r="H58" s="34">
        <v>0.0</v>
      </c>
      <c r="I58" s="34">
        <v>0.0</v>
      </c>
      <c r="J58" s="35">
        <f t="shared" si="1"/>
        <v>0</v>
      </c>
      <c r="K58" s="21"/>
      <c r="L58" s="22"/>
    </row>
    <row r="59" ht="17.25" customHeight="1">
      <c r="A59" s="15" t="s">
        <v>25</v>
      </c>
      <c r="B59" s="34">
        <v>0.0</v>
      </c>
      <c r="C59" s="34">
        <v>0.0</v>
      </c>
      <c r="D59" s="34">
        <v>0.0</v>
      </c>
      <c r="E59" s="34">
        <v>0.0</v>
      </c>
      <c r="F59" s="34">
        <v>0.0</v>
      </c>
      <c r="G59" s="34">
        <v>0.0</v>
      </c>
      <c r="H59" s="34">
        <v>0.0</v>
      </c>
      <c r="I59" s="34">
        <v>0.0</v>
      </c>
      <c r="J59" s="35">
        <f t="shared" si="1"/>
        <v>0</v>
      </c>
      <c r="K59" s="19"/>
      <c r="L59" s="19"/>
    </row>
    <row r="60" ht="17.25" customHeight="1">
      <c r="A60" s="15" t="s">
        <v>25</v>
      </c>
      <c r="B60" s="34">
        <v>0.0</v>
      </c>
      <c r="C60" s="34">
        <v>0.0</v>
      </c>
      <c r="D60" s="34">
        <v>0.0</v>
      </c>
      <c r="E60" s="34">
        <v>0.0</v>
      </c>
      <c r="F60" s="34">
        <v>0.0</v>
      </c>
      <c r="G60" s="34">
        <v>0.0</v>
      </c>
      <c r="H60" s="34">
        <v>0.0</v>
      </c>
      <c r="I60" s="34">
        <v>0.0</v>
      </c>
      <c r="J60" s="35">
        <f t="shared" si="1"/>
        <v>0</v>
      </c>
      <c r="K60" s="21"/>
      <c r="L60" s="22"/>
    </row>
    <row r="61" ht="17.25" customHeight="1">
      <c r="A61" s="15" t="s">
        <v>25</v>
      </c>
      <c r="B61" s="34">
        <v>0.0</v>
      </c>
      <c r="C61" s="34">
        <v>0.0</v>
      </c>
      <c r="D61" s="34">
        <v>0.0</v>
      </c>
      <c r="E61" s="34">
        <v>0.0</v>
      </c>
      <c r="F61" s="34">
        <v>0.0</v>
      </c>
      <c r="G61" s="34">
        <v>0.0</v>
      </c>
      <c r="H61" s="34">
        <v>0.0</v>
      </c>
      <c r="I61" s="34">
        <v>0.0</v>
      </c>
      <c r="J61" s="35">
        <f t="shared" si="1"/>
        <v>0</v>
      </c>
      <c r="K61" s="21"/>
      <c r="L61" s="22"/>
    </row>
    <row r="62" ht="15.75" customHeight="1">
      <c r="A62" s="36" t="s">
        <v>48</v>
      </c>
      <c r="B62" s="37">
        <f t="shared" ref="B62:J62" si="2">SUM(B6:B61)</f>
        <v>0</v>
      </c>
      <c r="C62" s="37">
        <f t="shared" si="2"/>
        <v>0</v>
      </c>
      <c r="D62" s="37">
        <f t="shared" si="2"/>
        <v>0</v>
      </c>
      <c r="E62" s="37">
        <f t="shared" si="2"/>
        <v>0</v>
      </c>
      <c r="F62" s="37">
        <f t="shared" si="2"/>
        <v>360</v>
      </c>
      <c r="G62" s="37">
        <f t="shared" si="2"/>
        <v>0</v>
      </c>
      <c r="H62" s="37">
        <f t="shared" si="2"/>
        <v>25681.19</v>
      </c>
      <c r="I62" s="37">
        <f t="shared" si="2"/>
        <v>26907.446</v>
      </c>
      <c r="J62" s="37">
        <f t="shared" si="2"/>
        <v>52948.636</v>
      </c>
      <c r="K62" s="38"/>
      <c r="L62" s="39"/>
    </row>
    <row r="63" ht="15.75" customHeight="1">
      <c r="A63" s="40" t="s">
        <v>49</v>
      </c>
      <c r="B63" s="41"/>
      <c r="C63" s="41"/>
      <c r="D63" s="41"/>
      <c r="E63" s="41"/>
      <c r="F63" s="41"/>
      <c r="G63" s="41"/>
      <c r="H63" s="41"/>
      <c r="I63" s="41"/>
      <c r="J63" s="41"/>
      <c r="K63" s="41"/>
      <c r="L63" s="41"/>
    </row>
    <row r="64" ht="15.75" customHeight="1">
      <c r="A64" s="42" t="s">
        <v>50</v>
      </c>
    </row>
    <row r="65" ht="15.75" customHeight="1">
      <c r="A65" s="43" t="s">
        <v>51</v>
      </c>
    </row>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1:L1"/>
    <mergeCell ref="A2:L2"/>
    <mergeCell ref="A3:L3"/>
    <mergeCell ref="A4:A5"/>
    <mergeCell ref="A63:L63"/>
    <mergeCell ref="A64:L64"/>
    <mergeCell ref="A65:L65"/>
  </mergeCells>
  <printOptions/>
  <pageMargins bottom="0.75" footer="0.0" header="0.0" left="0.25" right="0.25" top="0.75"/>
  <pageSetup fitToHeight="0" orientation="landscape"/>
  <headerFooter>
    <oddHeader>&amp;CAttachment A.3: Current Operations—Staffing Model  Fringe Benefit Cost Worksheet</oddHeader>
  </headerFooter>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35.43"/>
    <col customWidth="1" min="2" max="9" width="19.14"/>
    <col customWidth="1" min="10" max="10" width="18.86"/>
    <col customWidth="1" min="11" max="12" width="11.0"/>
    <col customWidth="1" min="13" max="26" width="8.71"/>
  </cols>
  <sheetData>
    <row r="1">
      <c r="A1" s="44" t="s">
        <v>52</v>
      </c>
    </row>
    <row r="2" ht="60.0" customHeight="1">
      <c r="A2" s="45" t="s">
        <v>53</v>
      </c>
    </row>
    <row r="3">
      <c r="A3" s="2" t="s">
        <v>1</v>
      </c>
    </row>
    <row r="4">
      <c r="A4" s="3" t="str">
        <f>'Att. A.1'!A3:I3</f>
        <v>Pay rates for the year 2022-2023</v>
      </c>
      <c r="B4" s="4"/>
      <c r="C4" s="4"/>
      <c r="D4" s="4"/>
      <c r="E4" s="4"/>
      <c r="F4" s="4"/>
      <c r="G4" s="4"/>
      <c r="H4" s="4"/>
      <c r="I4" s="4"/>
      <c r="J4" s="4"/>
      <c r="K4" s="4"/>
      <c r="L4" s="4"/>
    </row>
    <row r="5" ht="15.75" customHeight="1">
      <c r="A5" s="5" t="s">
        <v>4</v>
      </c>
      <c r="B5" s="9" t="s">
        <v>38</v>
      </c>
      <c r="C5" s="9" t="s">
        <v>39</v>
      </c>
      <c r="D5" s="9" t="s">
        <v>40</v>
      </c>
      <c r="E5" s="9" t="s">
        <v>41</v>
      </c>
      <c r="F5" s="9" t="s">
        <v>42</v>
      </c>
      <c r="G5" s="9" t="s">
        <v>43</v>
      </c>
      <c r="H5" s="9" t="s">
        <v>54</v>
      </c>
      <c r="I5" s="9" t="s">
        <v>55</v>
      </c>
      <c r="J5" s="9" t="s">
        <v>46</v>
      </c>
      <c r="K5" s="8" t="s">
        <v>10</v>
      </c>
      <c r="L5" s="9" t="s">
        <v>11</v>
      </c>
    </row>
    <row r="6">
      <c r="A6" s="10"/>
      <c r="B6" s="14" t="s">
        <v>47</v>
      </c>
      <c r="C6" s="14" t="s">
        <v>47</v>
      </c>
      <c r="D6" s="14" t="s">
        <v>47</v>
      </c>
      <c r="E6" s="14" t="s">
        <v>47</v>
      </c>
      <c r="F6" s="14" t="s">
        <v>47</v>
      </c>
      <c r="G6" s="14" t="s">
        <v>47</v>
      </c>
      <c r="H6" s="14" t="s">
        <v>47</v>
      </c>
      <c r="I6" s="14" t="s">
        <v>47</v>
      </c>
      <c r="J6" s="14" t="s">
        <v>47</v>
      </c>
      <c r="K6" s="13" t="s">
        <v>13</v>
      </c>
      <c r="L6" s="14" t="s">
        <v>13</v>
      </c>
    </row>
    <row r="7" ht="18.75" customHeight="1">
      <c r="A7" s="15" t="s">
        <v>25</v>
      </c>
      <c r="B7" s="34">
        <v>0.0</v>
      </c>
      <c r="C7" s="34">
        <v>0.0</v>
      </c>
      <c r="D7" s="34">
        <v>0.0</v>
      </c>
      <c r="E7" s="34">
        <v>0.0</v>
      </c>
      <c r="F7" s="34">
        <v>0.0</v>
      </c>
      <c r="G7" s="34">
        <v>0.0</v>
      </c>
      <c r="H7" s="34">
        <v>0.0</v>
      </c>
      <c r="I7" s="34">
        <v>0.0</v>
      </c>
      <c r="J7" s="35">
        <f t="shared" ref="J7:J62" si="1">SUM(B7:I7)</f>
        <v>0</v>
      </c>
      <c r="K7" s="19"/>
      <c r="L7" s="19"/>
    </row>
    <row r="8" ht="18.75" customHeight="1">
      <c r="A8" s="15" t="s">
        <v>25</v>
      </c>
      <c r="B8" s="34">
        <v>0.0</v>
      </c>
      <c r="C8" s="34">
        <v>0.0</v>
      </c>
      <c r="D8" s="34">
        <v>0.0</v>
      </c>
      <c r="E8" s="34">
        <v>0.0</v>
      </c>
      <c r="F8" s="34">
        <v>0.0</v>
      </c>
      <c r="G8" s="34">
        <v>0.0</v>
      </c>
      <c r="H8" s="34">
        <v>0.0</v>
      </c>
      <c r="I8" s="34">
        <v>0.0</v>
      </c>
      <c r="J8" s="35">
        <f t="shared" si="1"/>
        <v>0</v>
      </c>
      <c r="K8" s="19"/>
      <c r="L8" s="19"/>
    </row>
    <row r="9" ht="18.75" customHeight="1">
      <c r="A9" s="15" t="s">
        <v>25</v>
      </c>
      <c r="B9" s="34">
        <v>0.0</v>
      </c>
      <c r="C9" s="34">
        <v>0.0</v>
      </c>
      <c r="D9" s="34">
        <v>0.0</v>
      </c>
      <c r="E9" s="34">
        <v>0.0</v>
      </c>
      <c r="F9" s="34">
        <v>0.0</v>
      </c>
      <c r="G9" s="34">
        <v>0.0</v>
      </c>
      <c r="H9" s="34">
        <v>0.0</v>
      </c>
      <c r="I9" s="34">
        <v>0.0</v>
      </c>
      <c r="J9" s="35">
        <f t="shared" si="1"/>
        <v>0</v>
      </c>
      <c r="K9" s="19"/>
      <c r="L9" s="19"/>
    </row>
    <row r="10" ht="18.75" customHeight="1">
      <c r="A10" s="15" t="s">
        <v>25</v>
      </c>
      <c r="B10" s="34">
        <v>0.0</v>
      </c>
      <c r="C10" s="34">
        <v>0.0</v>
      </c>
      <c r="D10" s="34">
        <v>0.0</v>
      </c>
      <c r="E10" s="34">
        <v>0.0</v>
      </c>
      <c r="F10" s="34">
        <v>0.0</v>
      </c>
      <c r="G10" s="34">
        <v>0.0</v>
      </c>
      <c r="H10" s="34">
        <v>0.0</v>
      </c>
      <c r="I10" s="34">
        <v>0.0</v>
      </c>
      <c r="J10" s="35">
        <f t="shared" si="1"/>
        <v>0</v>
      </c>
      <c r="K10" s="21"/>
      <c r="L10" s="22"/>
    </row>
    <row r="11" ht="18.75" customHeight="1">
      <c r="A11" s="15" t="s">
        <v>25</v>
      </c>
      <c r="B11" s="34">
        <v>0.0</v>
      </c>
      <c r="C11" s="34">
        <v>0.0</v>
      </c>
      <c r="D11" s="34">
        <v>0.0</v>
      </c>
      <c r="E11" s="34">
        <v>0.0</v>
      </c>
      <c r="F11" s="34">
        <v>0.0</v>
      </c>
      <c r="G11" s="34">
        <v>0.0</v>
      </c>
      <c r="H11" s="34">
        <v>0.0</v>
      </c>
      <c r="I11" s="34">
        <v>0.0</v>
      </c>
      <c r="J11" s="35">
        <f t="shared" si="1"/>
        <v>0</v>
      </c>
      <c r="K11" s="19"/>
      <c r="L11" s="19"/>
    </row>
    <row r="12" ht="18.75" customHeight="1">
      <c r="A12" s="15" t="s">
        <v>25</v>
      </c>
      <c r="B12" s="34">
        <v>0.0</v>
      </c>
      <c r="C12" s="34">
        <v>0.0</v>
      </c>
      <c r="D12" s="34">
        <v>0.0</v>
      </c>
      <c r="E12" s="34">
        <v>0.0</v>
      </c>
      <c r="F12" s="34">
        <v>0.0</v>
      </c>
      <c r="G12" s="34">
        <v>0.0</v>
      </c>
      <c r="H12" s="34">
        <v>0.0</v>
      </c>
      <c r="I12" s="34">
        <v>0.0</v>
      </c>
      <c r="J12" s="35">
        <f t="shared" si="1"/>
        <v>0</v>
      </c>
      <c r="K12" s="21"/>
      <c r="L12" s="22"/>
    </row>
    <row r="13" ht="18.75" customHeight="1">
      <c r="A13" s="15" t="s">
        <v>25</v>
      </c>
      <c r="B13" s="34">
        <v>0.0</v>
      </c>
      <c r="C13" s="34">
        <v>0.0</v>
      </c>
      <c r="D13" s="34">
        <v>0.0</v>
      </c>
      <c r="E13" s="34">
        <v>0.0</v>
      </c>
      <c r="F13" s="34">
        <v>0.0</v>
      </c>
      <c r="G13" s="34">
        <v>0.0</v>
      </c>
      <c r="H13" s="34">
        <v>0.0</v>
      </c>
      <c r="I13" s="34">
        <v>0.0</v>
      </c>
      <c r="J13" s="35">
        <f t="shared" si="1"/>
        <v>0</v>
      </c>
      <c r="K13" s="19"/>
      <c r="L13" s="19"/>
    </row>
    <row r="14" ht="18.75" customHeight="1">
      <c r="A14" s="15" t="s">
        <v>25</v>
      </c>
      <c r="B14" s="34">
        <v>0.0</v>
      </c>
      <c r="C14" s="34">
        <v>0.0</v>
      </c>
      <c r="D14" s="34">
        <v>0.0</v>
      </c>
      <c r="E14" s="34">
        <v>0.0</v>
      </c>
      <c r="F14" s="34">
        <v>0.0</v>
      </c>
      <c r="G14" s="34">
        <v>0.0</v>
      </c>
      <c r="H14" s="34">
        <v>0.0</v>
      </c>
      <c r="I14" s="34">
        <v>0.0</v>
      </c>
      <c r="J14" s="35">
        <f t="shared" si="1"/>
        <v>0</v>
      </c>
      <c r="K14" s="21"/>
      <c r="L14" s="22"/>
    </row>
    <row r="15" ht="18.75" customHeight="1">
      <c r="A15" s="15" t="s">
        <v>25</v>
      </c>
      <c r="B15" s="34">
        <v>0.0</v>
      </c>
      <c r="C15" s="34">
        <v>0.0</v>
      </c>
      <c r="D15" s="34">
        <v>0.0</v>
      </c>
      <c r="E15" s="34">
        <v>0.0</v>
      </c>
      <c r="F15" s="34">
        <v>0.0</v>
      </c>
      <c r="G15" s="34">
        <v>0.0</v>
      </c>
      <c r="H15" s="34">
        <v>0.0</v>
      </c>
      <c r="I15" s="34">
        <v>0.0</v>
      </c>
      <c r="J15" s="35">
        <f t="shared" si="1"/>
        <v>0</v>
      </c>
      <c r="K15" s="19"/>
      <c r="L15" s="19"/>
    </row>
    <row r="16" ht="18.75" customHeight="1">
      <c r="A16" s="15" t="s">
        <v>25</v>
      </c>
      <c r="B16" s="34">
        <v>0.0</v>
      </c>
      <c r="C16" s="34">
        <v>0.0</v>
      </c>
      <c r="D16" s="34">
        <v>0.0</v>
      </c>
      <c r="E16" s="34">
        <v>0.0</v>
      </c>
      <c r="F16" s="34">
        <v>0.0</v>
      </c>
      <c r="G16" s="34">
        <v>0.0</v>
      </c>
      <c r="H16" s="34">
        <v>0.0</v>
      </c>
      <c r="I16" s="34">
        <v>0.0</v>
      </c>
      <c r="J16" s="35">
        <f t="shared" si="1"/>
        <v>0</v>
      </c>
      <c r="K16" s="21"/>
      <c r="L16" s="22"/>
    </row>
    <row r="17" ht="18.75" customHeight="1">
      <c r="A17" s="15" t="s">
        <v>25</v>
      </c>
      <c r="B17" s="34">
        <v>0.0</v>
      </c>
      <c r="C17" s="34">
        <v>0.0</v>
      </c>
      <c r="D17" s="34">
        <v>0.0</v>
      </c>
      <c r="E17" s="34">
        <v>0.0</v>
      </c>
      <c r="F17" s="34">
        <v>0.0</v>
      </c>
      <c r="G17" s="34">
        <v>0.0</v>
      </c>
      <c r="H17" s="34">
        <v>0.0</v>
      </c>
      <c r="I17" s="34">
        <v>0.0</v>
      </c>
      <c r="J17" s="35">
        <f t="shared" si="1"/>
        <v>0</v>
      </c>
      <c r="K17" s="19"/>
      <c r="L17" s="19"/>
    </row>
    <row r="18" ht="18.75" customHeight="1">
      <c r="A18" s="15" t="s">
        <v>25</v>
      </c>
      <c r="B18" s="34">
        <v>0.0</v>
      </c>
      <c r="C18" s="34">
        <v>0.0</v>
      </c>
      <c r="D18" s="34">
        <v>0.0</v>
      </c>
      <c r="E18" s="34">
        <v>0.0</v>
      </c>
      <c r="F18" s="34">
        <v>0.0</v>
      </c>
      <c r="G18" s="34">
        <v>0.0</v>
      </c>
      <c r="H18" s="34">
        <v>0.0</v>
      </c>
      <c r="I18" s="34">
        <v>0.0</v>
      </c>
      <c r="J18" s="35">
        <f t="shared" si="1"/>
        <v>0</v>
      </c>
      <c r="K18" s="21"/>
      <c r="L18" s="22"/>
    </row>
    <row r="19" ht="18.75" customHeight="1">
      <c r="A19" s="15" t="s">
        <v>25</v>
      </c>
      <c r="B19" s="34">
        <v>0.0</v>
      </c>
      <c r="C19" s="34">
        <v>0.0</v>
      </c>
      <c r="D19" s="34">
        <v>0.0</v>
      </c>
      <c r="E19" s="34">
        <v>0.0</v>
      </c>
      <c r="F19" s="34">
        <v>0.0</v>
      </c>
      <c r="G19" s="34">
        <v>0.0</v>
      </c>
      <c r="H19" s="34">
        <v>0.0</v>
      </c>
      <c r="I19" s="34">
        <v>0.0</v>
      </c>
      <c r="J19" s="35">
        <f t="shared" si="1"/>
        <v>0</v>
      </c>
      <c r="K19" s="19"/>
      <c r="L19" s="19"/>
    </row>
    <row r="20" ht="18.75" customHeight="1">
      <c r="A20" s="15" t="s">
        <v>25</v>
      </c>
      <c r="B20" s="34">
        <v>0.0</v>
      </c>
      <c r="C20" s="34">
        <v>0.0</v>
      </c>
      <c r="D20" s="34">
        <v>0.0</v>
      </c>
      <c r="E20" s="34">
        <v>0.0</v>
      </c>
      <c r="F20" s="34">
        <v>0.0</v>
      </c>
      <c r="G20" s="34">
        <v>0.0</v>
      </c>
      <c r="H20" s="34">
        <v>0.0</v>
      </c>
      <c r="I20" s="34">
        <v>0.0</v>
      </c>
      <c r="J20" s="35">
        <f t="shared" si="1"/>
        <v>0</v>
      </c>
      <c r="K20" s="21"/>
      <c r="L20" s="22"/>
    </row>
    <row r="21" ht="18.75" customHeight="1">
      <c r="A21" s="15" t="s">
        <v>25</v>
      </c>
      <c r="B21" s="34">
        <v>0.0</v>
      </c>
      <c r="C21" s="34">
        <v>0.0</v>
      </c>
      <c r="D21" s="34">
        <v>0.0</v>
      </c>
      <c r="E21" s="34">
        <v>0.0</v>
      </c>
      <c r="F21" s="34">
        <v>0.0</v>
      </c>
      <c r="G21" s="34">
        <v>0.0</v>
      </c>
      <c r="H21" s="34">
        <v>0.0</v>
      </c>
      <c r="I21" s="34">
        <v>0.0</v>
      </c>
      <c r="J21" s="35">
        <f t="shared" si="1"/>
        <v>0</v>
      </c>
      <c r="K21" s="19"/>
      <c r="L21" s="19"/>
    </row>
    <row r="22" ht="18.75" customHeight="1">
      <c r="A22" s="15" t="s">
        <v>25</v>
      </c>
      <c r="B22" s="34">
        <v>0.0</v>
      </c>
      <c r="C22" s="34">
        <v>0.0</v>
      </c>
      <c r="D22" s="34">
        <v>0.0</v>
      </c>
      <c r="E22" s="34">
        <v>0.0</v>
      </c>
      <c r="F22" s="34">
        <v>0.0</v>
      </c>
      <c r="G22" s="34">
        <v>0.0</v>
      </c>
      <c r="H22" s="34">
        <v>0.0</v>
      </c>
      <c r="I22" s="34">
        <v>0.0</v>
      </c>
      <c r="J22" s="35">
        <f t="shared" si="1"/>
        <v>0</v>
      </c>
      <c r="K22" s="21"/>
      <c r="L22" s="22"/>
    </row>
    <row r="23" ht="18.75" customHeight="1">
      <c r="A23" s="15" t="s">
        <v>25</v>
      </c>
      <c r="B23" s="34">
        <v>0.0</v>
      </c>
      <c r="C23" s="34">
        <v>0.0</v>
      </c>
      <c r="D23" s="34">
        <v>0.0</v>
      </c>
      <c r="E23" s="34">
        <v>0.0</v>
      </c>
      <c r="F23" s="34">
        <v>0.0</v>
      </c>
      <c r="G23" s="34">
        <v>0.0</v>
      </c>
      <c r="H23" s="34">
        <v>0.0</v>
      </c>
      <c r="I23" s="34">
        <v>0.0</v>
      </c>
      <c r="J23" s="35">
        <f t="shared" si="1"/>
        <v>0</v>
      </c>
      <c r="K23" s="19"/>
      <c r="L23" s="19"/>
    </row>
    <row r="24" ht="18.75" customHeight="1">
      <c r="A24" s="15" t="s">
        <v>25</v>
      </c>
      <c r="B24" s="34">
        <v>0.0</v>
      </c>
      <c r="C24" s="34">
        <v>0.0</v>
      </c>
      <c r="D24" s="34">
        <v>0.0</v>
      </c>
      <c r="E24" s="34">
        <v>0.0</v>
      </c>
      <c r="F24" s="34">
        <v>0.0</v>
      </c>
      <c r="G24" s="34">
        <v>0.0</v>
      </c>
      <c r="H24" s="34">
        <v>0.0</v>
      </c>
      <c r="I24" s="34">
        <v>0.0</v>
      </c>
      <c r="J24" s="35">
        <f t="shared" si="1"/>
        <v>0</v>
      </c>
      <c r="K24" s="21"/>
      <c r="L24" s="22"/>
    </row>
    <row r="25" ht="18.75" customHeight="1">
      <c r="A25" s="15" t="s">
        <v>25</v>
      </c>
      <c r="B25" s="34">
        <v>0.0</v>
      </c>
      <c r="C25" s="34">
        <v>0.0</v>
      </c>
      <c r="D25" s="34">
        <v>0.0</v>
      </c>
      <c r="E25" s="34">
        <v>0.0</v>
      </c>
      <c r="F25" s="34">
        <v>0.0</v>
      </c>
      <c r="G25" s="34">
        <v>0.0</v>
      </c>
      <c r="H25" s="34">
        <v>0.0</v>
      </c>
      <c r="I25" s="34">
        <v>0.0</v>
      </c>
      <c r="J25" s="35">
        <f t="shared" si="1"/>
        <v>0</v>
      </c>
      <c r="K25" s="21"/>
      <c r="L25" s="22"/>
    </row>
    <row r="26" ht="18.75" customHeight="1">
      <c r="A26" s="15" t="s">
        <v>25</v>
      </c>
      <c r="B26" s="34">
        <v>0.0</v>
      </c>
      <c r="C26" s="34">
        <v>0.0</v>
      </c>
      <c r="D26" s="34">
        <v>0.0</v>
      </c>
      <c r="E26" s="34">
        <v>0.0</v>
      </c>
      <c r="F26" s="34">
        <v>0.0</v>
      </c>
      <c r="G26" s="34">
        <v>0.0</v>
      </c>
      <c r="H26" s="34">
        <v>0.0</v>
      </c>
      <c r="I26" s="34">
        <v>0.0</v>
      </c>
      <c r="J26" s="35">
        <f t="shared" si="1"/>
        <v>0</v>
      </c>
      <c r="K26" s="19"/>
      <c r="L26" s="19"/>
    </row>
    <row r="27" ht="18.75" customHeight="1">
      <c r="A27" s="15" t="s">
        <v>25</v>
      </c>
      <c r="B27" s="34">
        <v>0.0</v>
      </c>
      <c r="C27" s="34">
        <v>0.0</v>
      </c>
      <c r="D27" s="34">
        <v>0.0</v>
      </c>
      <c r="E27" s="34">
        <v>0.0</v>
      </c>
      <c r="F27" s="34">
        <v>0.0</v>
      </c>
      <c r="G27" s="34">
        <v>0.0</v>
      </c>
      <c r="H27" s="34">
        <v>0.0</v>
      </c>
      <c r="I27" s="34">
        <v>0.0</v>
      </c>
      <c r="J27" s="35">
        <f t="shared" si="1"/>
        <v>0</v>
      </c>
      <c r="K27" s="19"/>
      <c r="L27" s="19"/>
    </row>
    <row r="28" ht="18.75" customHeight="1">
      <c r="A28" s="15" t="s">
        <v>25</v>
      </c>
      <c r="B28" s="34">
        <v>0.0</v>
      </c>
      <c r="C28" s="34">
        <v>0.0</v>
      </c>
      <c r="D28" s="34">
        <v>0.0</v>
      </c>
      <c r="E28" s="34">
        <v>0.0</v>
      </c>
      <c r="F28" s="34">
        <v>0.0</v>
      </c>
      <c r="G28" s="34">
        <v>0.0</v>
      </c>
      <c r="H28" s="34">
        <v>0.0</v>
      </c>
      <c r="I28" s="34">
        <v>0.0</v>
      </c>
      <c r="J28" s="35">
        <f t="shared" si="1"/>
        <v>0</v>
      </c>
      <c r="K28" s="21"/>
      <c r="L28" s="22"/>
    </row>
    <row r="29" ht="18.75" customHeight="1">
      <c r="A29" s="15" t="s">
        <v>25</v>
      </c>
      <c r="B29" s="34">
        <v>0.0</v>
      </c>
      <c r="C29" s="34">
        <v>0.0</v>
      </c>
      <c r="D29" s="34">
        <v>0.0</v>
      </c>
      <c r="E29" s="34">
        <v>0.0</v>
      </c>
      <c r="F29" s="34">
        <v>0.0</v>
      </c>
      <c r="G29" s="34">
        <v>0.0</v>
      </c>
      <c r="H29" s="34">
        <v>0.0</v>
      </c>
      <c r="I29" s="34">
        <v>0.0</v>
      </c>
      <c r="J29" s="35">
        <f t="shared" si="1"/>
        <v>0</v>
      </c>
      <c r="K29" s="19"/>
      <c r="L29" s="19"/>
    </row>
    <row r="30" ht="18.75" customHeight="1">
      <c r="A30" s="15" t="s">
        <v>25</v>
      </c>
      <c r="B30" s="34">
        <v>0.0</v>
      </c>
      <c r="C30" s="34">
        <v>0.0</v>
      </c>
      <c r="D30" s="34">
        <v>0.0</v>
      </c>
      <c r="E30" s="34">
        <v>0.0</v>
      </c>
      <c r="F30" s="34">
        <v>0.0</v>
      </c>
      <c r="G30" s="34">
        <v>0.0</v>
      </c>
      <c r="H30" s="34">
        <v>0.0</v>
      </c>
      <c r="I30" s="34">
        <v>0.0</v>
      </c>
      <c r="J30" s="35">
        <f t="shared" si="1"/>
        <v>0</v>
      </c>
      <c r="K30" s="21"/>
      <c r="L30" s="22"/>
    </row>
    <row r="31" ht="18.75" customHeight="1">
      <c r="A31" s="15" t="s">
        <v>25</v>
      </c>
      <c r="B31" s="34">
        <v>0.0</v>
      </c>
      <c r="C31" s="34">
        <v>0.0</v>
      </c>
      <c r="D31" s="34">
        <v>0.0</v>
      </c>
      <c r="E31" s="34">
        <v>0.0</v>
      </c>
      <c r="F31" s="34">
        <v>0.0</v>
      </c>
      <c r="G31" s="34">
        <v>0.0</v>
      </c>
      <c r="H31" s="34">
        <v>0.0</v>
      </c>
      <c r="I31" s="34">
        <v>0.0</v>
      </c>
      <c r="J31" s="35">
        <f t="shared" si="1"/>
        <v>0</v>
      </c>
      <c r="K31" s="19"/>
      <c r="L31" s="19"/>
    </row>
    <row r="32" ht="18.75" customHeight="1">
      <c r="A32" s="15" t="s">
        <v>25</v>
      </c>
      <c r="B32" s="34">
        <v>0.0</v>
      </c>
      <c r="C32" s="34">
        <v>0.0</v>
      </c>
      <c r="D32" s="34">
        <v>0.0</v>
      </c>
      <c r="E32" s="34">
        <v>0.0</v>
      </c>
      <c r="F32" s="34">
        <v>0.0</v>
      </c>
      <c r="G32" s="34">
        <v>0.0</v>
      </c>
      <c r="H32" s="34">
        <v>0.0</v>
      </c>
      <c r="I32" s="34">
        <v>0.0</v>
      </c>
      <c r="J32" s="35">
        <f t="shared" si="1"/>
        <v>0</v>
      </c>
      <c r="K32" s="21"/>
      <c r="L32" s="22"/>
    </row>
    <row r="33" ht="18.75" customHeight="1">
      <c r="A33" s="15" t="s">
        <v>25</v>
      </c>
      <c r="B33" s="34">
        <v>0.0</v>
      </c>
      <c r="C33" s="34">
        <v>0.0</v>
      </c>
      <c r="D33" s="34">
        <v>0.0</v>
      </c>
      <c r="E33" s="34">
        <v>0.0</v>
      </c>
      <c r="F33" s="34">
        <v>0.0</v>
      </c>
      <c r="G33" s="34">
        <v>0.0</v>
      </c>
      <c r="H33" s="34">
        <v>0.0</v>
      </c>
      <c r="I33" s="34">
        <v>0.0</v>
      </c>
      <c r="J33" s="35">
        <f t="shared" si="1"/>
        <v>0</v>
      </c>
      <c r="K33" s="19"/>
      <c r="L33" s="19"/>
    </row>
    <row r="34" ht="18.75" customHeight="1">
      <c r="A34" s="15" t="s">
        <v>25</v>
      </c>
      <c r="B34" s="34">
        <v>0.0</v>
      </c>
      <c r="C34" s="34">
        <v>0.0</v>
      </c>
      <c r="D34" s="34">
        <v>0.0</v>
      </c>
      <c r="E34" s="34">
        <v>0.0</v>
      </c>
      <c r="F34" s="34">
        <v>0.0</v>
      </c>
      <c r="G34" s="34">
        <v>0.0</v>
      </c>
      <c r="H34" s="34">
        <v>0.0</v>
      </c>
      <c r="I34" s="34">
        <v>0.0</v>
      </c>
      <c r="J34" s="35">
        <f t="shared" si="1"/>
        <v>0</v>
      </c>
      <c r="K34" s="21"/>
      <c r="L34" s="22"/>
    </row>
    <row r="35" ht="18.75" customHeight="1">
      <c r="A35" s="15" t="s">
        <v>25</v>
      </c>
      <c r="B35" s="34">
        <v>0.0</v>
      </c>
      <c r="C35" s="34">
        <v>0.0</v>
      </c>
      <c r="D35" s="34">
        <v>0.0</v>
      </c>
      <c r="E35" s="34">
        <v>0.0</v>
      </c>
      <c r="F35" s="34">
        <v>0.0</v>
      </c>
      <c r="G35" s="34">
        <v>0.0</v>
      </c>
      <c r="H35" s="34">
        <v>0.0</v>
      </c>
      <c r="I35" s="34">
        <v>0.0</v>
      </c>
      <c r="J35" s="35">
        <f t="shared" si="1"/>
        <v>0</v>
      </c>
      <c r="K35" s="19"/>
      <c r="L35" s="19"/>
    </row>
    <row r="36" ht="18.75" customHeight="1">
      <c r="A36" s="15" t="s">
        <v>25</v>
      </c>
      <c r="B36" s="34">
        <v>0.0</v>
      </c>
      <c r="C36" s="34">
        <v>0.0</v>
      </c>
      <c r="D36" s="34">
        <v>0.0</v>
      </c>
      <c r="E36" s="34">
        <v>0.0</v>
      </c>
      <c r="F36" s="34">
        <v>0.0</v>
      </c>
      <c r="G36" s="34">
        <v>0.0</v>
      </c>
      <c r="H36" s="34">
        <v>0.0</v>
      </c>
      <c r="I36" s="34">
        <v>0.0</v>
      </c>
      <c r="J36" s="35">
        <f t="shared" si="1"/>
        <v>0</v>
      </c>
      <c r="K36" s="21"/>
      <c r="L36" s="22"/>
    </row>
    <row r="37" ht="18.75" customHeight="1">
      <c r="A37" s="15" t="s">
        <v>25</v>
      </c>
      <c r="B37" s="34">
        <v>0.0</v>
      </c>
      <c r="C37" s="34">
        <v>0.0</v>
      </c>
      <c r="D37" s="34">
        <v>0.0</v>
      </c>
      <c r="E37" s="34">
        <v>0.0</v>
      </c>
      <c r="F37" s="34">
        <v>0.0</v>
      </c>
      <c r="G37" s="34">
        <v>0.0</v>
      </c>
      <c r="H37" s="34">
        <v>0.0</v>
      </c>
      <c r="I37" s="34">
        <v>0.0</v>
      </c>
      <c r="J37" s="35">
        <f t="shared" si="1"/>
        <v>0</v>
      </c>
      <c r="K37" s="19"/>
      <c r="L37" s="19"/>
    </row>
    <row r="38" ht="18.75" customHeight="1">
      <c r="A38" s="15" t="s">
        <v>25</v>
      </c>
      <c r="B38" s="34">
        <v>0.0</v>
      </c>
      <c r="C38" s="34">
        <v>0.0</v>
      </c>
      <c r="D38" s="34">
        <v>0.0</v>
      </c>
      <c r="E38" s="34">
        <v>0.0</v>
      </c>
      <c r="F38" s="34">
        <v>0.0</v>
      </c>
      <c r="G38" s="34">
        <v>0.0</v>
      </c>
      <c r="H38" s="34">
        <v>0.0</v>
      </c>
      <c r="I38" s="34">
        <v>0.0</v>
      </c>
      <c r="J38" s="35">
        <f t="shared" si="1"/>
        <v>0</v>
      </c>
      <c r="K38" s="21"/>
      <c r="L38" s="22"/>
    </row>
    <row r="39" ht="18.75" customHeight="1">
      <c r="A39" s="15" t="s">
        <v>25</v>
      </c>
      <c r="B39" s="34">
        <v>0.0</v>
      </c>
      <c r="C39" s="34">
        <v>0.0</v>
      </c>
      <c r="D39" s="34">
        <v>0.0</v>
      </c>
      <c r="E39" s="34">
        <v>0.0</v>
      </c>
      <c r="F39" s="34">
        <v>0.0</v>
      </c>
      <c r="G39" s="34">
        <v>0.0</v>
      </c>
      <c r="H39" s="34">
        <v>0.0</v>
      </c>
      <c r="I39" s="34">
        <v>0.0</v>
      </c>
      <c r="J39" s="35">
        <f t="shared" si="1"/>
        <v>0</v>
      </c>
      <c r="K39" s="19"/>
      <c r="L39" s="19"/>
    </row>
    <row r="40" ht="18.75" customHeight="1">
      <c r="A40" s="15" t="s">
        <v>25</v>
      </c>
      <c r="B40" s="34">
        <v>0.0</v>
      </c>
      <c r="C40" s="34">
        <v>0.0</v>
      </c>
      <c r="D40" s="34">
        <v>0.0</v>
      </c>
      <c r="E40" s="34">
        <v>0.0</v>
      </c>
      <c r="F40" s="34">
        <v>0.0</v>
      </c>
      <c r="G40" s="34">
        <v>0.0</v>
      </c>
      <c r="H40" s="34">
        <v>0.0</v>
      </c>
      <c r="I40" s="34">
        <v>0.0</v>
      </c>
      <c r="J40" s="35">
        <f t="shared" si="1"/>
        <v>0</v>
      </c>
      <c r="K40" s="21"/>
      <c r="L40" s="22"/>
    </row>
    <row r="41" ht="18.75" customHeight="1">
      <c r="A41" s="15" t="s">
        <v>25</v>
      </c>
      <c r="B41" s="34">
        <v>0.0</v>
      </c>
      <c r="C41" s="34">
        <v>0.0</v>
      </c>
      <c r="D41" s="34">
        <v>0.0</v>
      </c>
      <c r="E41" s="34">
        <v>0.0</v>
      </c>
      <c r="F41" s="34">
        <v>0.0</v>
      </c>
      <c r="G41" s="34">
        <v>0.0</v>
      </c>
      <c r="H41" s="34">
        <v>0.0</v>
      </c>
      <c r="I41" s="34">
        <v>0.0</v>
      </c>
      <c r="J41" s="35">
        <f t="shared" si="1"/>
        <v>0</v>
      </c>
      <c r="K41" s="19"/>
      <c r="L41" s="19"/>
    </row>
    <row r="42" ht="18.75" customHeight="1">
      <c r="A42" s="15" t="s">
        <v>25</v>
      </c>
      <c r="B42" s="34">
        <v>0.0</v>
      </c>
      <c r="C42" s="34">
        <v>0.0</v>
      </c>
      <c r="D42" s="34">
        <v>0.0</v>
      </c>
      <c r="E42" s="34">
        <v>0.0</v>
      </c>
      <c r="F42" s="34">
        <v>0.0</v>
      </c>
      <c r="G42" s="34">
        <v>0.0</v>
      </c>
      <c r="H42" s="34">
        <v>0.0</v>
      </c>
      <c r="I42" s="34">
        <v>0.0</v>
      </c>
      <c r="J42" s="35">
        <f t="shared" si="1"/>
        <v>0</v>
      </c>
      <c r="K42" s="21"/>
      <c r="L42" s="22"/>
    </row>
    <row r="43" ht="18.75" customHeight="1">
      <c r="A43" s="15" t="s">
        <v>25</v>
      </c>
      <c r="B43" s="34">
        <v>0.0</v>
      </c>
      <c r="C43" s="34">
        <v>0.0</v>
      </c>
      <c r="D43" s="34">
        <v>0.0</v>
      </c>
      <c r="E43" s="34">
        <v>0.0</v>
      </c>
      <c r="F43" s="34">
        <v>0.0</v>
      </c>
      <c r="G43" s="34">
        <v>0.0</v>
      </c>
      <c r="H43" s="34">
        <v>0.0</v>
      </c>
      <c r="I43" s="34">
        <v>0.0</v>
      </c>
      <c r="J43" s="35">
        <f t="shared" si="1"/>
        <v>0</v>
      </c>
      <c r="K43" s="21"/>
      <c r="L43" s="22"/>
    </row>
    <row r="44" ht="18.75" customHeight="1">
      <c r="A44" s="15" t="s">
        <v>25</v>
      </c>
      <c r="B44" s="34">
        <v>0.0</v>
      </c>
      <c r="C44" s="34">
        <v>0.0</v>
      </c>
      <c r="D44" s="34">
        <v>0.0</v>
      </c>
      <c r="E44" s="34">
        <v>0.0</v>
      </c>
      <c r="F44" s="34">
        <v>0.0</v>
      </c>
      <c r="G44" s="34">
        <v>0.0</v>
      </c>
      <c r="H44" s="34">
        <v>0.0</v>
      </c>
      <c r="I44" s="34">
        <v>0.0</v>
      </c>
      <c r="J44" s="35">
        <f t="shared" si="1"/>
        <v>0</v>
      </c>
      <c r="K44" s="19"/>
      <c r="L44" s="19"/>
    </row>
    <row r="45" ht="18.75" customHeight="1">
      <c r="A45" s="15" t="s">
        <v>25</v>
      </c>
      <c r="B45" s="34">
        <v>0.0</v>
      </c>
      <c r="C45" s="34">
        <v>0.0</v>
      </c>
      <c r="D45" s="34">
        <v>0.0</v>
      </c>
      <c r="E45" s="34">
        <v>0.0</v>
      </c>
      <c r="F45" s="34">
        <v>0.0</v>
      </c>
      <c r="G45" s="34">
        <v>0.0</v>
      </c>
      <c r="H45" s="34">
        <v>0.0</v>
      </c>
      <c r="I45" s="34">
        <v>0.0</v>
      </c>
      <c r="J45" s="35">
        <f t="shared" si="1"/>
        <v>0</v>
      </c>
      <c r="K45" s="19"/>
      <c r="L45" s="19"/>
    </row>
    <row r="46" ht="18.75" customHeight="1">
      <c r="A46" s="15" t="s">
        <v>25</v>
      </c>
      <c r="B46" s="34">
        <v>0.0</v>
      </c>
      <c r="C46" s="34">
        <v>0.0</v>
      </c>
      <c r="D46" s="34">
        <v>0.0</v>
      </c>
      <c r="E46" s="34">
        <v>0.0</v>
      </c>
      <c r="F46" s="34">
        <v>0.0</v>
      </c>
      <c r="G46" s="34">
        <v>0.0</v>
      </c>
      <c r="H46" s="34">
        <v>0.0</v>
      </c>
      <c r="I46" s="34">
        <v>0.0</v>
      </c>
      <c r="J46" s="35">
        <f t="shared" si="1"/>
        <v>0</v>
      </c>
      <c r="K46" s="19"/>
      <c r="L46" s="19"/>
    </row>
    <row r="47" ht="18.75" customHeight="1">
      <c r="A47" s="15" t="s">
        <v>25</v>
      </c>
      <c r="B47" s="34">
        <v>0.0</v>
      </c>
      <c r="C47" s="34">
        <v>0.0</v>
      </c>
      <c r="D47" s="34">
        <v>0.0</v>
      </c>
      <c r="E47" s="34">
        <v>0.0</v>
      </c>
      <c r="F47" s="34">
        <v>0.0</v>
      </c>
      <c r="G47" s="34">
        <v>0.0</v>
      </c>
      <c r="H47" s="34">
        <v>0.0</v>
      </c>
      <c r="I47" s="34">
        <v>0.0</v>
      </c>
      <c r="J47" s="35">
        <f t="shared" si="1"/>
        <v>0</v>
      </c>
      <c r="K47" s="21"/>
      <c r="L47" s="22"/>
    </row>
    <row r="48" ht="18.75" customHeight="1">
      <c r="A48" s="15" t="s">
        <v>25</v>
      </c>
      <c r="B48" s="34">
        <v>0.0</v>
      </c>
      <c r="C48" s="34">
        <v>0.0</v>
      </c>
      <c r="D48" s="34">
        <v>0.0</v>
      </c>
      <c r="E48" s="34">
        <v>0.0</v>
      </c>
      <c r="F48" s="34">
        <v>0.0</v>
      </c>
      <c r="G48" s="34">
        <v>0.0</v>
      </c>
      <c r="H48" s="34">
        <v>0.0</v>
      </c>
      <c r="I48" s="34">
        <v>0.0</v>
      </c>
      <c r="J48" s="35">
        <f t="shared" si="1"/>
        <v>0</v>
      </c>
      <c r="K48" s="19"/>
      <c r="L48" s="19"/>
    </row>
    <row r="49" ht="18.75" customHeight="1">
      <c r="A49" s="15" t="s">
        <v>25</v>
      </c>
      <c r="B49" s="34">
        <v>0.0</v>
      </c>
      <c r="C49" s="34">
        <v>0.0</v>
      </c>
      <c r="D49" s="34">
        <v>0.0</v>
      </c>
      <c r="E49" s="34">
        <v>0.0</v>
      </c>
      <c r="F49" s="34">
        <v>0.0</v>
      </c>
      <c r="G49" s="34">
        <v>0.0</v>
      </c>
      <c r="H49" s="34">
        <v>0.0</v>
      </c>
      <c r="I49" s="34">
        <v>0.0</v>
      </c>
      <c r="J49" s="35">
        <f t="shared" si="1"/>
        <v>0</v>
      </c>
      <c r="K49" s="21"/>
      <c r="L49" s="22"/>
    </row>
    <row r="50" ht="18.75" customHeight="1">
      <c r="A50" s="15" t="s">
        <v>25</v>
      </c>
      <c r="B50" s="34">
        <v>0.0</v>
      </c>
      <c r="C50" s="34">
        <v>0.0</v>
      </c>
      <c r="D50" s="34">
        <v>0.0</v>
      </c>
      <c r="E50" s="34">
        <v>0.0</v>
      </c>
      <c r="F50" s="34">
        <v>0.0</v>
      </c>
      <c r="G50" s="34">
        <v>0.0</v>
      </c>
      <c r="H50" s="34">
        <v>0.0</v>
      </c>
      <c r="I50" s="34">
        <v>0.0</v>
      </c>
      <c r="J50" s="35">
        <f t="shared" si="1"/>
        <v>0</v>
      </c>
      <c r="K50" s="19"/>
      <c r="L50" s="19"/>
    </row>
    <row r="51" ht="18.75" customHeight="1">
      <c r="A51" s="15" t="s">
        <v>25</v>
      </c>
      <c r="B51" s="34">
        <v>0.0</v>
      </c>
      <c r="C51" s="34">
        <v>0.0</v>
      </c>
      <c r="D51" s="34">
        <v>0.0</v>
      </c>
      <c r="E51" s="34">
        <v>0.0</v>
      </c>
      <c r="F51" s="34">
        <v>0.0</v>
      </c>
      <c r="G51" s="34">
        <v>0.0</v>
      </c>
      <c r="H51" s="34">
        <v>0.0</v>
      </c>
      <c r="I51" s="34">
        <v>0.0</v>
      </c>
      <c r="J51" s="35">
        <f t="shared" si="1"/>
        <v>0</v>
      </c>
      <c r="K51" s="21"/>
      <c r="L51" s="22"/>
    </row>
    <row r="52" ht="18.75" customHeight="1">
      <c r="A52" s="15" t="s">
        <v>25</v>
      </c>
      <c r="B52" s="34">
        <v>0.0</v>
      </c>
      <c r="C52" s="34">
        <v>0.0</v>
      </c>
      <c r="D52" s="34">
        <v>0.0</v>
      </c>
      <c r="E52" s="34">
        <v>0.0</v>
      </c>
      <c r="F52" s="34">
        <v>0.0</v>
      </c>
      <c r="G52" s="34">
        <v>0.0</v>
      </c>
      <c r="H52" s="34">
        <v>0.0</v>
      </c>
      <c r="I52" s="34">
        <v>0.0</v>
      </c>
      <c r="J52" s="35">
        <f t="shared" si="1"/>
        <v>0</v>
      </c>
      <c r="K52" s="19"/>
      <c r="L52" s="19"/>
    </row>
    <row r="53" ht="18.75" customHeight="1">
      <c r="A53" s="15" t="s">
        <v>25</v>
      </c>
      <c r="B53" s="34">
        <v>0.0</v>
      </c>
      <c r="C53" s="34">
        <v>0.0</v>
      </c>
      <c r="D53" s="34">
        <v>0.0</v>
      </c>
      <c r="E53" s="34">
        <v>0.0</v>
      </c>
      <c r="F53" s="34">
        <v>0.0</v>
      </c>
      <c r="G53" s="34">
        <v>0.0</v>
      </c>
      <c r="H53" s="34">
        <v>0.0</v>
      </c>
      <c r="I53" s="34">
        <v>0.0</v>
      </c>
      <c r="J53" s="35">
        <f t="shared" si="1"/>
        <v>0</v>
      </c>
      <c r="K53" s="21"/>
      <c r="L53" s="22"/>
    </row>
    <row r="54" ht="18.75" customHeight="1">
      <c r="A54" s="15" t="s">
        <v>25</v>
      </c>
      <c r="B54" s="34">
        <v>0.0</v>
      </c>
      <c r="C54" s="34">
        <v>0.0</v>
      </c>
      <c r="D54" s="34">
        <v>0.0</v>
      </c>
      <c r="E54" s="34">
        <v>0.0</v>
      </c>
      <c r="F54" s="34">
        <v>0.0</v>
      </c>
      <c r="G54" s="34">
        <v>0.0</v>
      </c>
      <c r="H54" s="34">
        <v>0.0</v>
      </c>
      <c r="I54" s="34">
        <v>0.0</v>
      </c>
      <c r="J54" s="35">
        <f t="shared" si="1"/>
        <v>0</v>
      </c>
      <c r="K54" s="19"/>
      <c r="L54" s="19"/>
    </row>
    <row r="55" ht="18.75" customHeight="1">
      <c r="A55" s="15" t="s">
        <v>25</v>
      </c>
      <c r="B55" s="34">
        <v>0.0</v>
      </c>
      <c r="C55" s="34">
        <v>0.0</v>
      </c>
      <c r="D55" s="34">
        <v>0.0</v>
      </c>
      <c r="E55" s="34">
        <v>0.0</v>
      </c>
      <c r="F55" s="34">
        <v>0.0</v>
      </c>
      <c r="G55" s="34">
        <v>0.0</v>
      </c>
      <c r="H55" s="34">
        <v>0.0</v>
      </c>
      <c r="I55" s="34">
        <v>0.0</v>
      </c>
      <c r="J55" s="35">
        <f t="shared" si="1"/>
        <v>0</v>
      </c>
      <c r="K55" s="21"/>
      <c r="L55" s="22"/>
    </row>
    <row r="56" ht="18.75" customHeight="1">
      <c r="A56" s="15" t="s">
        <v>25</v>
      </c>
      <c r="B56" s="34">
        <v>0.0</v>
      </c>
      <c r="C56" s="34">
        <v>0.0</v>
      </c>
      <c r="D56" s="34">
        <v>0.0</v>
      </c>
      <c r="E56" s="34">
        <v>0.0</v>
      </c>
      <c r="F56" s="34">
        <v>0.0</v>
      </c>
      <c r="G56" s="34">
        <v>0.0</v>
      </c>
      <c r="H56" s="34">
        <v>0.0</v>
      </c>
      <c r="I56" s="34">
        <v>0.0</v>
      </c>
      <c r="J56" s="35">
        <f t="shared" si="1"/>
        <v>0</v>
      </c>
      <c r="K56" s="19"/>
      <c r="L56" s="19"/>
    </row>
    <row r="57" ht="18.75" customHeight="1">
      <c r="A57" s="15" t="s">
        <v>25</v>
      </c>
      <c r="B57" s="34">
        <v>0.0</v>
      </c>
      <c r="C57" s="34">
        <v>0.0</v>
      </c>
      <c r="D57" s="34">
        <v>0.0</v>
      </c>
      <c r="E57" s="34">
        <v>0.0</v>
      </c>
      <c r="F57" s="34">
        <v>0.0</v>
      </c>
      <c r="G57" s="34">
        <v>0.0</v>
      </c>
      <c r="H57" s="34">
        <v>0.0</v>
      </c>
      <c r="I57" s="34">
        <v>0.0</v>
      </c>
      <c r="J57" s="35">
        <f t="shared" si="1"/>
        <v>0</v>
      </c>
      <c r="K57" s="21"/>
      <c r="L57" s="22"/>
    </row>
    <row r="58" ht="18.75" customHeight="1">
      <c r="A58" s="15" t="s">
        <v>25</v>
      </c>
      <c r="B58" s="34">
        <v>0.0</v>
      </c>
      <c r="C58" s="34">
        <v>0.0</v>
      </c>
      <c r="D58" s="34">
        <v>0.0</v>
      </c>
      <c r="E58" s="34">
        <v>0.0</v>
      </c>
      <c r="F58" s="34">
        <v>0.0</v>
      </c>
      <c r="G58" s="34">
        <v>0.0</v>
      </c>
      <c r="H58" s="34">
        <v>0.0</v>
      </c>
      <c r="I58" s="34">
        <v>0.0</v>
      </c>
      <c r="J58" s="35">
        <f t="shared" si="1"/>
        <v>0</v>
      </c>
      <c r="K58" s="19"/>
      <c r="L58" s="19"/>
    </row>
    <row r="59" ht="18.75" customHeight="1">
      <c r="A59" s="15" t="s">
        <v>25</v>
      </c>
      <c r="B59" s="34">
        <v>0.0</v>
      </c>
      <c r="C59" s="34">
        <v>0.0</v>
      </c>
      <c r="D59" s="34">
        <v>0.0</v>
      </c>
      <c r="E59" s="34">
        <v>0.0</v>
      </c>
      <c r="F59" s="34">
        <v>0.0</v>
      </c>
      <c r="G59" s="34">
        <v>0.0</v>
      </c>
      <c r="H59" s="34">
        <v>0.0</v>
      </c>
      <c r="I59" s="34">
        <v>0.0</v>
      </c>
      <c r="J59" s="35">
        <f t="shared" si="1"/>
        <v>0</v>
      </c>
      <c r="K59" s="21"/>
      <c r="L59" s="22"/>
    </row>
    <row r="60" ht="18.75" customHeight="1">
      <c r="A60" s="15" t="s">
        <v>25</v>
      </c>
      <c r="B60" s="34">
        <v>0.0</v>
      </c>
      <c r="C60" s="34">
        <v>0.0</v>
      </c>
      <c r="D60" s="34">
        <v>0.0</v>
      </c>
      <c r="E60" s="34">
        <v>0.0</v>
      </c>
      <c r="F60" s="34">
        <v>0.0</v>
      </c>
      <c r="G60" s="34">
        <v>0.0</v>
      </c>
      <c r="H60" s="34">
        <v>0.0</v>
      </c>
      <c r="I60" s="34">
        <v>0.0</v>
      </c>
      <c r="J60" s="35">
        <f t="shared" si="1"/>
        <v>0</v>
      </c>
      <c r="K60" s="19"/>
      <c r="L60" s="19"/>
    </row>
    <row r="61" ht="18.75" customHeight="1">
      <c r="A61" s="15" t="s">
        <v>25</v>
      </c>
      <c r="B61" s="34">
        <v>0.0</v>
      </c>
      <c r="C61" s="34">
        <v>0.0</v>
      </c>
      <c r="D61" s="34">
        <v>0.0</v>
      </c>
      <c r="E61" s="34">
        <v>0.0</v>
      </c>
      <c r="F61" s="34">
        <v>0.0</v>
      </c>
      <c r="G61" s="34">
        <v>0.0</v>
      </c>
      <c r="H61" s="34">
        <v>0.0</v>
      </c>
      <c r="I61" s="34">
        <v>0.0</v>
      </c>
      <c r="J61" s="35">
        <f t="shared" si="1"/>
        <v>0</v>
      </c>
      <c r="K61" s="21"/>
      <c r="L61" s="22"/>
    </row>
    <row r="62" ht="18.75" customHeight="1">
      <c r="A62" s="15" t="s">
        <v>25</v>
      </c>
      <c r="B62" s="34">
        <v>0.0</v>
      </c>
      <c r="C62" s="34">
        <v>0.0</v>
      </c>
      <c r="D62" s="34">
        <v>0.0</v>
      </c>
      <c r="E62" s="34">
        <v>0.0</v>
      </c>
      <c r="F62" s="34">
        <v>0.0</v>
      </c>
      <c r="G62" s="34">
        <v>0.0</v>
      </c>
      <c r="H62" s="34">
        <v>0.0</v>
      </c>
      <c r="I62" s="34">
        <v>0.0</v>
      </c>
      <c r="J62" s="35">
        <f t="shared" si="1"/>
        <v>0</v>
      </c>
      <c r="K62" s="21"/>
      <c r="L62" s="22"/>
    </row>
    <row r="63" ht="18.75" customHeight="1">
      <c r="A63" s="36" t="s">
        <v>48</v>
      </c>
      <c r="B63" s="37">
        <f t="shared" ref="B63:J63" si="2">SUM(B7:B62)</f>
        <v>0</v>
      </c>
      <c r="C63" s="37">
        <f t="shared" si="2"/>
        <v>0</v>
      </c>
      <c r="D63" s="37">
        <f t="shared" si="2"/>
        <v>0</v>
      </c>
      <c r="E63" s="37">
        <f t="shared" si="2"/>
        <v>0</v>
      </c>
      <c r="F63" s="37">
        <f t="shared" si="2"/>
        <v>0</v>
      </c>
      <c r="G63" s="37">
        <f t="shared" si="2"/>
        <v>0</v>
      </c>
      <c r="H63" s="37">
        <f t="shared" si="2"/>
        <v>0</v>
      </c>
      <c r="I63" s="37">
        <f t="shared" si="2"/>
        <v>0</v>
      </c>
      <c r="J63" s="37">
        <f t="shared" si="2"/>
        <v>0</v>
      </c>
      <c r="K63" s="38"/>
      <c r="L63" s="39"/>
    </row>
    <row r="64" ht="15.75" customHeight="1">
      <c r="A64" s="40" t="s">
        <v>56</v>
      </c>
      <c r="B64" s="41"/>
      <c r="C64" s="41"/>
      <c r="D64" s="41"/>
      <c r="E64" s="41"/>
      <c r="F64" s="41"/>
      <c r="G64" s="41"/>
      <c r="H64" s="41"/>
      <c r="I64" s="41"/>
      <c r="J64" s="41"/>
      <c r="K64" s="41"/>
      <c r="L64" s="41"/>
    </row>
    <row r="65" ht="15.75" customHeight="1">
      <c r="A65" s="42" t="s">
        <v>57</v>
      </c>
    </row>
    <row r="66" ht="15.75" customHeight="1">
      <c r="A66" s="43" t="s">
        <v>58</v>
      </c>
    </row>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L1"/>
    <mergeCell ref="A2:L2"/>
    <mergeCell ref="A3:L3"/>
    <mergeCell ref="A4:L4"/>
    <mergeCell ref="A5:A6"/>
    <mergeCell ref="A64:L64"/>
    <mergeCell ref="A65:L65"/>
    <mergeCell ref="A66:L66"/>
  </mergeCells>
  <printOptions/>
  <pageMargins bottom="0.75" footer="0.0" header="0.0" left="0.25" right="0.25" top="0.75"/>
  <pageSetup fitToHeight="0" orientation="landscape"/>
  <headerFooter>
    <oddHeader>&amp;CAttachment A.4: Proposed Operations—Staffing Model Fringe Benefit Cost Worksheet  </oddHeader>
  </headerFooter>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86"/>
    <col customWidth="1" min="2" max="2" width="59.43"/>
    <col customWidth="1" min="3" max="3" width="19.57"/>
    <col customWidth="1" min="4" max="26" width="8.71"/>
  </cols>
  <sheetData>
    <row r="1">
      <c r="A1" s="44" t="s">
        <v>59</v>
      </c>
    </row>
    <row r="2">
      <c r="A2" s="46" t="s">
        <v>60</v>
      </c>
    </row>
    <row r="3" ht="26.25" customHeight="1">
      <c r="A3" s="47" t="s">
        <v>61</v>
      </c>
      <c r="B3" s="4"/>
      <c r="C3" s="4"/>
    </row>
    <row r="4" ht="12.75" customHeight="1">
      <c r="A4" s="48" t="s">
        <v>62</v>
      </c>
      <c r="B4" s="49" t="s">
        <v>63</v>
      </c>
      <c r="C4" s="50" t="s">
        <v>64</v>
      </c>
    </row>
    <row r="5" ht="12.75" customHeight="1">
      <c r="A5" s="51">
        <v>1.0</v>
      </c>
      <c r="B5" s="15"/>
      <c r="C5" s="34">
        <v>0.0</v>
      </c>
    </row>
    <row r="6" ht="12.75" customHeight="1">
      <c r="A6" s="51">
        <v>2.0</v>
      </c>
      <c r="B6" s="15"/>
      <c r="C6" s="34">
        <v>0.0</v>
      </c>
    </row>
    <row r="7" ht="12.75" customHeight="1">
      <c r="A7" s="51">
        <v>3.0</v>
      </c>
      <c r="B7" s="15" t="s">
        <v>25</v>
      </c>
      <c r="C7" s="34">
        <v>0.0</v>
      </c>
    </row>
    <row r="8" ht="12.75" customHeight="1">
      <c r="A8" s="51">
        <v>4.0</v>
      </c>
      <c r="B8" s="15" t="s">
        <v>25</v>
      </c>
      <c r="C8" s="34">
        <v>0.0</v>
      </c>
    </row>
    <row r="9" ht="12.75" customHeight="1">
      <c r="A9" s="51">
        <v>5.0</v>
      </c>
      <c r="B9" s="15" t="s">
        <v>25</v>
      </c>
      <c r="C9" s="34">
        <v>0.0</v>
      </c>
    </row>
    <row r="10" ht="12.75" customHeight="1">
      <c r="A10" s="51">
        <v>6.0</v>
      </c>
      <c r="B10" s="15" t="s">
        <v>25</v>
      </c>
      <c r="C10" s="34">
        <v>0.0</v>
      </c>
    </row>
    <row r="11" ht="12.75" customHeight="1">
      <c r="A11" s="51">
        <v>7.0</v>
      </c>
      <c r="B11" s="15" t="s">
        <v>25</v>
      </c>
      <c r="C11" s="34">
        <v>0.0</v>
      </c>
    </row>
    <row r="12" ht="12.75" customHeight="1">
      <c r="A12" s="51">
        <v>8.0</v>
      </c>
      <c r="B12" s="15" t="s">
        <v>25</v>
      </c>
      <c r="C12" s="34">
        <v>0.0</v>
      </c>
    </row>
    <row r="13" ht="12.75" customHeight="1">
      <c r="A13" s="51">
        <v>9.0</v>
      </c>
      <c r="B13" s="15" t="s">
        <v>25</v>
      </c>
      <c r="C13" s="34">
        <v>0.0</v>
      </c>
    </row>
    <row r="14" ht="12.75" customHeight="1">
      <c r="A14" s="51">
        <v>10.0</v>
      </c>
      <c r="B14" s="15" t="s">
        <v>25</v>
      </c>
      <c r="C14" s="34">
        <v>0.0</v>
      </c>
    </row>
    <row r="15" ht="12.75" customHeight="1">
      <c r="A15" s="52" t="s">
        <v>65</v>
      </c>
      <c r="B15" s="26"/>
      <c r="C15" s="35">
        <f>SUM(C5:C14)</f>
        <v>0</v>
      </c>
    </row>
    <row r="16" ht="26.25" customHeight="1">
      <c r="A16" s="53" t="s">
        <v>66</v>
      </c>
      <c r="B16" s="24"/>
      <c r="C16" s="24"/>
    </row>
    <row r="17" ht="12.75" customHeight="1">
      <c r="A17" s="48" t="s">
        <v>62</v>
      </c>
      <c r="B17" s="49" t="s">
        <v>63</v>
      </c>
      <c r="C17" s="50" t="s">
        <v>64</v>
      </c>
    </row>
    <row r="18" ht="12.75" customHeight="1">
      <c r="A18" s="51">
        <v>1.0</v>
      </c>
      <c r="B18" s="15" t="s">
        <v>25</v>
      </c>
      <c r="C18" s="34">
        <v>0.0</v>
      </c>
    </row>
    <row r="19" ht="12.75" customHeight="1">
      <c r="A19" s="51">
        <v>2.0</v>
      </c>
      <c r="B19" s="15" t="s">
        <v>25</v>
      </c>
      <c r="C19" s="34">
        <v>0.0</v>
      </c>
    </row>
    <row r="20" ht="12.75" customHeight="1">
      <c r="A20" s="51">
        <v>3.0</v>
      </c>
      <c r="B20" s="15" t="s">
        <v>25</v>
      </c>
      <c r="C20" s="34">
        <v>0.0</v>
      </c>
    </row>
    <row r="21" ht="12.75" customHeight="1">
      <c r="A21" s="51">
        <v>4.0</v>
      </c>
      <c r="B21" s="15" t="s">
        <v>25</v>
      </c>
      <c r="C21" s="34">
        <v>0.0</v>
      </c>
    </row>
    <row r="22" ht="12.75" customHeight="1">
      <c r="A22" s="51">
        <v>5.0</v>
      </c>
      <c r="B22" s="15" t="s">
        <v>25</v>
      </c>
      <c r="C22" s="34">
        <v>0.0</v>
      </c>
    </row>
    <row r="23" ht="12.75" customHeight="1">
      <c r="A23" s="51">
        <v>6.0</v>
      </c>
      <c r="B23" s="15" t="s">
        <v>25</v>
      </c>
      <c r="C23" s="34">
        <v>0.0</v>
      </c>
    </row>
    <row r="24" ht="12.75" customHeight="1">
      <c r="A24" s="51">
        <v>7.0</v>
      </c>
      <c r="B24" s="15" t="s">
        <v>25</v>
      </c>
      <c r="C24" s="34">
        <v>0.0</v>
      </c>
    </row>
    <row r="25" ht="12.75" customHeight="1">
      <c r="A25" s="51">
        <v>8.0</v>
      </c>
      <c r="B25" s="15" t="s">
        <v>25</v>
      </c>
      <c r="C25" s="34">
        <v>0.0</v>
      </c>
    </row>
    <row r="26" ht="12.75" customHeight="1">
      <c r="A26" s="51">
        <v>9.0</v>
      </c>
      <c r="B26" s="15" t="s">
        <v>25</v>
      </c>
      <c r="C26" s="34">
        <v>0.0</v>
      </c>
    </row>
    <row r="27" ht="12.75" customHeight="1">
      <c r="A27" s="51">
        <v>10.0</v>
      </c>
      <c r="B27" s="15" t="s">
        <v>25</v>
      </c>
      <c r="C27" s="34">
        <v>0.0</v>
      </c>
    </row>
    <row r="28" ht="12.75" customHeight="1">
      <c r="A28" s="52" t="s">
        <v>67</v>
      </c>
      <c r="B28" s="26"/>
      <c r="C28" s="35">
        <f>SUM(C18:C27)</f>
        <v>0</v>
      </c>
    </row>
    <row r="29" ht="26.25" customHeight="1">
      <c r="A29" s="53" t="s">
        <v>68</v>
      </c>
      <c r="B29" s="24"/>
      <c r="C29" s="24"/>
    </row>
    <row r="30" ht="12.75" customHeight="1">
      <c r="A30" s="48" t="s">
        <v>62</v>
      </c>
      <c r="B30" s="49" t="s">
        <v>63</v>
      </c>
      <c r="C30" s="50" t="s">
        <v>64</v>
      </c>
    </row>
    <row r="31" ht="12.75" customHeight="1">
      <c r="A31" s="51">
        <v>1.0</v>
      </c>
      <c r="B31" s="54" t="s">
        <v>69</v>
      </c>
      <c r="C31" s="34">
        <v>0.0</v>
      </c>
    </row>
    <row r="32" ht="12.75" customHeight="1">
      <c r="A32" s="51">
        <v>2.0</v>
      </c>
      <c r="B32" s="54" t="s">
        <v>70</v>
      </c>
      <c r="C32" s="34">
        <v>0.0</v>
      </c>
    </row>
    <row r="33" ht="12.75" customHeight="1">
      <c r="A33" s="51">
        <v>3.0</v>
      </c>
      <c r="B33" s="54" t="s">
        <v>71</v>
      </c>
      <c r="C33" s="34">
        <v>0.0</v>
      </c>
    </row>
    <row r="34" ht="12.75" customHeight="1">
      <c r="A34" s="51">
        <v>4.0</v>
      </c>
      <c r="B34" s="15" t="s">
        <v>25</v>
      </c>
      <c r="C34" s="34">
        <v>0.0</v>
      </c>
    </row>
    <row r="35" ht="12.75" customHeight="1">
      <c r="A35" s="51">
        <v>5.0</v>
      </c>
      <c r="B35" s="15" t="s">
        <v>25</v>
      </c>
      <c r="C35" s="34">
        <v>0.0</v>
      </c>
    </row>
    <row r="36" ht="12.75" customHeight="1">
      <c r="A36" s="51">
        <v>6.0</v>
      </c>
      <c r="B36" s="15" t="s">
        <v>25</v>
      </c>
      <c r="C36" s="34">
        <v>0.0</v>
      </c>
    </row>
    <row r="37" ht="12.75" customHeight="1">
      <c r="A37" s="51">
        <v>7.0</v>
      </c>
      <c r="B37" s="15" t="s">
        <v>25</v>
      </c>
      <c r="C37" s="34">
        <v>0.0</v>
      </c>
    </row>
    <row r="38" ht="12.75" customHeight="1">
      <c r="A38" s="51">
        <v>8.0</v>
      </c>
      <c r="B38" s="15" t="s">
        <v>25</v>
      </c>
      <c r="C38" s="34">
        <v>0.0</v>
      </c>
    </row>
    <row r="39" ht="12.75" customHeight="1">
      <c r="A39" s="51">
        <v>9.0</v>
      </c>
      <c r="B39" s="15" t="s">
        <v>25</v>
      </c>
      <c r="C39" s="34">
        <v>0.0</v>
      </c>
    </row>
    <row r="40" ht="12.75" customHeight="1">
      <c r="A40" s="51">
        <v>10.0</v>
      </c>
      <c r="B40" s="15" t="s">
        <v>25</v>
      </c>
      <c r="C40" s="34">
        <v>0.0</v>
      </c>
    </row>
    <row r="41" ht="12.75" customHeight="1">
      <c r="A41" s="52" t="s">
        <v>72</v>
      </c>
      <c r="B41" s="26"/>
      <c r="C41" s="35">
        <f>SUM(C31:C40)</f>
        <v>0</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A2:C2"/>
    <mergeCell ref="A3:C3"/>
    <mergeCell ref="A15:B15"/>
    <mergeCell ref="A16:C16"/>
    <mergeCell ref="A28:B28"/>
    <mergeCell ref="A29:C29"/>
    <mergeCell ref="A41:B41"/>
  </mergeCells>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9.14"/>
    <col customWidth="1" min="2" max="2" width="17.14"/>
    <col customWidth="1" min="3" max="3" width="5.71"/>
    <col customWidth="1" min="4" max="4" width="17.14"/>
    <col customWidth="1" min="5" max="5" width="5.71"/>
    <col customWidth="1" min="6" max="7" width="17.14"/>
    <col customWidth="1" min="8" max="26" width="8.71"/>
  </cols>
  <sheetData>
    <row r="1">
      <c r="A1" s="44" t="s">
        <v>73</v>
      </c>
    </row>
    <row r="2">
      <c r="A2" s="55" t="s">
        <v>74</v>
      </c>
    </row>
    <row r="3">
      <c r="A3" s="2" t="s">
        <v>1</v>
      </c>
    </row>
    <row r="4">
      <c r="A4" s="2" t="s">
        <v>75</v>
      </c>
    </row>
    <row r="5">
      <c r="A5" s="3" t="s">
        <v>76</v>
      </c>
      <c r="B5" s="4"/>
      <c r="C5" s="4"/>
      <c r="D5" s="4"/>
      <c r="E5" s="4"/>
      <c r="F5" s="4"/>
      <c r="G5" s="4"/>
    </row>
    <row r="6">
      <c r="A6" s="56" t="s">
        <v>77</v>
      </c>
      <c r="B6" s="57" t="s">
        <v>78</v>
      </c>
      <c r="C6" s="58"/>
      <c r="D6" s="58" t="s">
        <v>79</v>
      </c>
      <c r="E6" s="58"/>
      <c r="F6" s="58" t="s">
        <v>46</v>
      </c>
      <c r="G6" s="58"/>
    </row>
    <row r="7">
      <c r="A7" s="59"/>
      <c r="B7" s="60" t="s">
        <v>80</v>
      </c>
      <c r="C7" s="59"/>
      <c r="D7" s="59"/>
      <c r="E7" s="59"/>
      <c r="F7" s="59"/>
      <c r="G7" s="59"/>
    </row>
    <row r="8">
      <c r="A8" s="61" t="s">
        <v>81</v>
      </c>
      <c r="B8" s="62">
        <v>12282.0</v>
      </c>
      <c r="C8" s="63" t="s">
        <v>82</v>
      </c>
      <c r="D8" s="64">
        <v>1.5</v>
      </c>
      <c r="E8" s="63" t="s">
        <v>83</v>
      </c>
      <c r="F8" s="65">
        <f t="shared" ref="F8:F15" si="1">B8*D8</f>
        <v>18423</v>
      </c>
      <c r="G8" s="66"/>
    </row>
    <row r="9">
      <c r="A9" s="61" t="s">
        <v>84</v>
      </c>
      <c r="B9" s="62">
        <v>9790.0</v>
      </c>
      <c r="C9" s="63" t="s">
        <v>82</v>
      </c>
      <c r="D9" s="64">
        <v>0.0</v>
      </c>
      <c r="E9" s="63" t="s">
        <v>83</v>
      </c>
      <c r="F9" s="65">
        <f t="shared" si="1"/>
        <v>0</v>
      </c>
      <c r="G9" s="66"/>
    </row>
    <row r="10">
      <c r="A10" s="61" t="s">
        <v>85</v>
      </c>
      <c r="B10" s="62">
        <v>6052.0</v>
      </c>
      <c r="C10" s="63" t="s">
        <v>82</v>
      </c>
      <c r="D10" s="64">
        <v>0.0</v>
      </c>
      <c r="E10" s="63" t="s">
        <v>83</v>
      </c>
      <c r="F10" s="65">
        <f t="shared" si="1"/>
        <v>0</v>
      </c>
      <c r="G10" s="66"/>
    </row>
    <row r="11">
      <c r="A11" s="61" t="s">
        <v>86</v>
      </c>
      <c r="B11" s="62">
        <v>0.0</v>
      </c>
      <c r="C11" s="63" t="s">
        <v>82</v>
      </c>
      <c r="D11" s="64">
        <v>0.0</v>
      </c>
      <c r="E11" s="63" t="s">
        <v>83</v>
      </c>
      <c r="F11" s="65">
        <f t="shared" si="1"/>
        <v>0</v>
      </c>
      <c r="G11" s="66"/>
    </row>
    <row r="12">
      <c r="A12" s="61" t="s">
        <v>87</v>
      </c>
      <c r="B12" s="62">
        <v>0.0</v>
      </c>
      <c r="C12" s="63" t="s">
        <v>82</v>
      </c>
      <c r="D12" s="64">
        <v>0.0</v>
      </c>
      <c r="E12" s="63" t="s">
        <v>83</v>
      </c>
      <c r="F12" s="65">
        <f t="shared" si="1"/>
        <v>0</v>
      </c>
      <c r="G12" s="66"/>
    </row>
    <row r="13">
      <c r="A13" s="61" t="s">
        <v>88</v>
      </c>
      <c r="B13" s="62">
        <v>0.0</v>
      </c>
      <c r="C13" s="63" t="s">
        <v>82</v>
      </c>
      <c r="D13" s="64">
        <v>0.0</v>
      </c>
      <c r="E13" s="63" t="s">
        <v>83</v>
      </c>
      <c r="F13" s="65">
        <f t="shared" si="1"/>
        <v>0</v>
      </c>
      <c r="G13" s="66"/>
    </row>
    <row r="14">
      <c r="A14" s="61" t="s">
        <v>89</v>
      </c>
      <c r="B14" s="62">
        <v>1602.0</v>
      </c>
      <c r="C14" s="63" t="s">
        <v>82</v>
      </c>
      <c r="D14" s="64">
        <v>0.3</v>
      </c>
      <c r="E14" s="63" t="s">
        <v>83</v>
      </c>
      <c r="F14" s="65">
        <f t="shared" si="1"/>
        <v>480.6</v>
      </c>
      <c r="G14" s="66"/>
    </row>
    <row r="15">
      <c r="A15" s="61" t="s">
        <v>90</v>
      </c>
      <c r="B15" s="67">
        <v>0.0</v>
      </c>
      <c r="C15" s="63" t="s">
        <v>82</v>
      </c>
      <c r="D15" s="64">
        <v>2.45</v>
      </c>
      <c r="E15" s="63" t="s">
        <v>83</v>
      </c>
      <c r="F15" s="65">
        <f t="shared" si="1"/>
        <v>0</v>
      </c>
      <c r="G15" s="68"/>
    </row>
    <row r="16">
      <c r="A16" s="69" t="s">
        <v>91</v>
      </c>
      <c r="B16" s="70">
        <f>SUM(B8:B15)</f>
        <v>29726</v>
      </c>
      <c r="C16" s="71"/>
      <c r="D16" s="72"/>
      <c r="E16" s="63"/>
      <c r="F16" s="72"/>
      <c r="G16" s="65">
        <f>SUM(F8:F15)</f>
        <v>18903.6</v>
      </c>
    </row>
    <row r="17">
      <c r="A17" s="73" t="s">
        <v>92</v>
      </c>
      <c r="B17" s="24"/>
      <c r="C17" s="24"/>
      <c r="D17" s="24"/>
      <c r="E17" s="24"/>
      <c r="F17" s="24"/>
      <c r="G17" s="74"/>
    </row>
    <row r="18">
      <c r="A18" s="61" t="s">
        <v>81</v>
      </c>
      <c r="B18" s="62">
        <v>20826.0</v>
      </c>
      <c r="C18" s="63" t="s">
        <v>82</v>
      </c>
      <c r="D18" s="64">
        <v>2.95</v>
      </c>
      <c r="E18" s="63" t="s">
        <v>83</v>
      </c>
      <c r="F18" s="65">
        <f t="shared" ref="F18:F25" si="2">B18*D18</f>
        <v>61436.7</v>
      </c>
      <c r="G18" s="66"/>
    </row>
    <row r="19">
      <c r="A19" s="61" t="s">
        <v>84</v>
      </c>
      <c r="B19" s="62">
        <v>19402.0</v>
      </c>
      <c r="C19" s="63" t="s">
        <v>82</v>
      </c>
      <c r="D19" s="64">
        <v>0.0</v>
      </c>
      <c r="E19" s="63" t="s">
        <v>83</v>
      </c>
      <c r="F19" s="65">
        <f t="shared" si="2"/>
        <v>0</v>
      </c>
      <c r="G19" s="66"/>
    </row>
    <row r="20">
      <c r="A20" s="61" t="s">
        <v>85</v>
      </c>
      <c r="B20" s="62">
        <v>12460.0</v>
      </c>
      <c r="C20" s="63" t="s">
        <v>82</v>
      </c>
      <c r="D20" s="64">
        <v>0.0</v>
      </c>
      <c r="E20" s="63" t="s">
        <v>83</v>
      </c>
      <c r="F20" s="65">
        <f t="shared" si="2"/>
        <v>0</v>
      </c>
      <c r="G20" s="66"/>
    </row>
    <row r="21" ht="15.75" customHeight="1">
      <c r="A21" s="61" t="s">
        <v>86</v>
      </c>
      <c r="B21" s="62">
        <v>0.0</v>
      </c>
      <c r="C21" s="63" t="s">
        <v>82</v>
      </c>
      <c r="D21" s="64">
        <v>0.0</v>
      </c>
      <c r="E21" s="63" t="s">
        <v>83</v>
      </c>
      <c r="F21" s="65">
        <f t="shared" si="2"/>
        <v>0</v>
      </c>
      <c r="G21" s="66"/>
    </row>
    <row r="22" ht="15.75" customHeight="1">
      <c r="A22" s="61" t="s">
        <v>87</v>
      </c>
      <c r="B22" s="62">
        <v>0.0</v>
      </c>
      <c r="C22" s="63" t="s">
        <v>82</v>
      </c>
      <c r="D22" s="64">
        <v>0.0</v>
      </c>
      <c r="E22" s="63" t="s">
        <v>83</v>
      </c>
      <c r="F22" s="65">
        <f t="shared" si="2"/>
        <v>0</v>
      </c>
      <c r="G22" s="66"/>
    </row>
    <row r="23" ht="15.75" customHeight="1">
      <c r="A23" s="61" t="s">
        <v>88</v>
      </c>
      <c r="B23" s="62">
        <v>0.0</v>
      </c>
      <c r="C23" s="63" t="s">
        <v>82</v>
      </c>
      <c r="D23" s="64">
        <v>0.0</v>
      </c>
      <c r="E23" s="63" t="s">
        <v>83</v>
      </c>
      <c r="F23" s="65">
        <f t="shared" si="2"/>
        <v>0</v>
      </c>
      <c r="G23" s="66"/>
    </row>
    <row r="24" ht="15.75" customHeight="1">
      <c r="A24" s="61" t="s">
        <v>89</v>
      </c>
      <c r="B24" s="62">
        <v>2848.0</v>
      </c>
      <c r="C24" s="63" t="s">
        <v>82</v>
      </c>
      <c r="D24" s="64">
        <v>0.4</v>
      </c>
      <c r="E24" s="63" t="s">
        <v>83</v>
      </c>
      <c r="F24" s="65">
        <f t="shared" si="2"/>
        <v>1139.2</v>
      </c>
      <c r="G24" s="66"/>
    </row>
    <row r="25" ht="15.75" customHeight="1">
      <c r="A25" s="61" t="s">
        <v>90</v>
      </c>
      <c r="B25" s="62">
        <v>2136.0</v>
      </c>
      <c r="C25" s="63" t="s">
        <v>82</v>
      </c>
      <c r="D25" s="64">
        <v>5.1</v>
      </c>
      <c r="E25" s="63" t="s">
        <v>83</v>
      </c>
      <c r="F25" s="65">
        <f t="shared" si="2"/>
        <v>10893.6</v>
      </c>
      <c r="G25" s="68"/>
    </row>
    <row r="26" ht="21.0" customHeight="1">
      <c r="A26" s="69" t="s">
        <v>93</v>
      </c>
      <c r="B26" s="70">
        <f>SUM(B18:B25)</f>
        <v>57672</v>
      </c>
      <c r="C26" s="71"/>
      <c r="D26" s="72"/>
      <c r="E26" s="63"/>
      <c r="F26" s="68"/>
      <c r="G26" s="65">
        <f>SUM(F18:F25)</f>
        <v>73469.5</v>
      </c>
    </row>
    <row r="27" ht="15.75" customHeight="1">
      <c r="A27" s="73" t="s">
        <v>94</v>
      </c>
      <c r="B27" s="24"/>
      <c r="C27" s="24"/>
      <c r="D27" s="24"/>
      <c r="E27" s="24"/>
      <c r="F27" s="24"/>
      <c r="G27" s="74"/>
    </row>
    <row r="28" ht="15.75" customHeight="1">
      <c r="A28" s="61" t="s">
        <v>95</v>
      </c>
      <c r="B28" s="62">
        <v>8544.0</v>
      </c>
      <c r="C28" s="63" t="s">
        <v>82</v>
      </c>
      <c r="D28" s="64">
        <v>0.0</v>
      </c>
      <c r="E28" s="63" t="s">
        <v>83</v>
      </c>
      <c r="F28" s="65">
        <f t="shared" ref="F28:F30" si="3">B28*D28</f>
        <v>0</v>
      </c>
      <c r="G28" s="66"/>
    </row>
    <row r="29" ht="15.75" customHeight="1">
      <c r="A29" s="61" t="s">
        <v>89</v>
      </c>
      <c r="B29" s="62">
        <v>712.0</v>
      </c>
      <c r="C29" s="63" t="s">
        <v>82</v>
      </c>
      <c r="D29" s="64">
        <v>0.0</v>
      </c>
      <c r="E29" s="63" t="s">
        <v>83</v>
      </c>
      <c r="F29" s="65">
        <f t="shared" si="3"/>
        <v>0</v>
      </c>
      <c r="G29" s="66"/>
    </row>
    <row r="30" ht="15.75" customHeight="1">
      <c r="A30" s="61" t="s">
        <v>90</v>
      </c>
      <c r="B30" s="62">
        <v>0.0</v>
      </c>
      <c r="C30" s="63" t="s">
        <v>82</v>
      </c>
      <c r="D30" s="64">
        <v>0.0</v>
      </c>
      <c r="E30" s="63" t="s">
        <v>83</v>
      </c>
      <c r="F30" s="65">
        <f t="shared" si="3"/>
        <v>0</v>
      </c>
      <c r="G30" s="68"/>
    </row>
    <row r="31" ht="15.75" customHeight="1">
      <c r="A31" s="69" t="s">
        <v>96</v>
      </c>
      <c r="B31" s="70">
        <f>SUM(B28:B30)</f>
        <v>9256</v>
      </c>
      <c r="C31" s="71"/>
      <c r="D31" s="72"/>
      <c r="E31" s="63"/>
      <c r="F31" s="72"/>
      <c r="G31" s="65">
        <f>SUM(F28:F30)</f>
        <v>0</v>
      </c>
    </row>
    <row r="32" ht="15.75" customHeight="1">
      <c r="A32" s="73" t="s">
        <v>97</v>
      </c>
      <c r="B32" s="24"/>
      <c r="C32" s="24"/>
      <c r="D32" s="24"/>
      <c r="E32" s="24"/>
      <c r="F32" s="24"/>
      <c r="G32" s="74"/>
    </row>
    <row r="33" ht="15.75" customHeight="1">
      <c r="A33" s="75" t="s">
        <v>98</v>
      </c>
      <c r="B33" s="24"/>
      <c r="C33" s="24"/>
      <c r="D33" s="24"/>
      <c r="E33" s="24"/>
      <c r="F33" s="24"/>
      <c r="G33" s="76">
        <v>17848.06</v>
      </c>
    </row>
    <row r="34" ht="15.75" customHeight="1">
      <c r="A34" s="73" t="s">
        <v>99</v>
      </c>
      <c r="B34" s="24"/>
      <c r="C34" s="24"/>
      <c r="D34" s="24"/>
      <c r="E34" s="24"/>
      <c r="F34" s="24"/>
      <c r="G34" s="74"/>
    </row>
    <row r="35" ht="15.75" customHeight="1">
      <c r="A35" s="77" t="s">
        <v>100</v>
      </c>
      <c r="B35" s="24"/>
      <c r="C35" s="24"/>
      <c r="D35" s="24"/>
      <c r="E35" s="24"/>
      <c r="F35" s="26"/>
      <c r="G35" s="64">
        <v>0.0</v>
      </c>
    </row>
    <row r="36" ht="15.75" customHeight="1">
      <c r="A36" s="77" t="s">
        <v>101</v>
      </c>
      <c r="B36" s="24"/>
      <c r="C36" s="24"/>
      <c r="D36" s="24"/>
      <c r="E36" s="24"/>
      <c r="F36" s="26"/>
      <c r="G36" s="64">
        <v>75763.92</v>
      </c>
    </row>
    <row r="37" ht="15.75" customHeight="1">
      <c r="A37" s="77" t="s">
        <v>102</v>
      </c>
      <c r="B37" s="24"/>
      <c r="C37" s="24"/>
      <c r="D37" s="24"/>
      <c r="E37" s="24"/>
      <c r="F37" s="26"/>
      <c r="G37" s="64">
        <v>0.0</v>
      </c>
    </row>
    <row r="38" ht="15.75" customHeight="1">
      <c r="A38" s="77" t="s">
        <v>103</v>
      </c>
      <c r="B38" s="24"/>
      <c r="C38" s="24"/>
      <c r="D38" s="24"/>
      <c r="E38" s="24"/>
      <c r="F38" s="26"/>
      <c r="G38" s="64">
        <v>0.0</v>
      </c>
    </row>
    <row r="39" ht="15.75" customHeight="1">
      <c r="A39" s="77" t="s">
        <v>104</v>
      </c>
      <c r="B39" s="24"/>
      <c r="C39" s="24"/>
      <c r="D39" s="24"/>
      <c r="E39" s="24"/>
      <c r="F39" s="26"/>
      <c r="G39" s="64">
        <v>0.0</v>
      </c>
    </row>
    <row r="40" ht="15.75" customHeight="1">
      <c r="A40" s="78" t="s">
        <v>105</v>
      </c>
      <c r="B40" s="24"/>
      <c r="C40" s="24"/>
      <c r="D40" s="24"/>
      <c r="E40" s="24"/>
      <c r="F40" s="79"/>
      <c r="G40" s="80">
        <f>SUM(G35:G39,G33,G31,G26,G16)</f>
        <v>185985.08</v>
      </c>
    </row>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D6:D7"/>
    <mergeCell ref="E6:E7"/>
    <mergeCell ref="F6:F7"/>
    <mergeCell ref="G6:G7"/>
    <mergeCell ref="A1:G1"/>
    <mergeCell ref="A2:G2"/>
    <mergeCell ref="A3:G3"/>
    <mergeCell ref="A4:G4"/>
    <mergeCell ref="A5:G5"/>
    <mergeCell ref="A6:A7"/>
    <mergeCell ref="C6:C7"/>
    <mergeCell ref="A37:F37"/>
    <mergeCell ref="A38:F38"/>
    <mergeCell ref="A39:F39"/>
    <mergeCell ref="A40:F40"/>
    <mergeCell ref="A17:G17"/>
    <mergeCell ref="A27:G27"/>
    <mergeCell ref="A32:G32"/>
    <mergeCell ref="A33:F33"/>
    <mergeCell ref="A34:G34"/>
    <mergeCell ref="A35:F35"/>
    <mergeCell ref="A36:F36"/>
  </mergeCells>
  <printOptions/>
  <pageMargins bottom="0.75" footer="0.0" header="0.0" left="0.25" right="0.25" top="0.75"/>
  <pageSetup orientation="portrait"/>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26.71"/>
    <col customWidth="1" min="2" max="2" width="17.0"/>
    <col customWidth="1" min="3" max="3" width="4.57"/>
    <col customWidth="1" min="4" max="4" width="17.0"/>
    <col customWidth="1" min="5" max="5" width="4.57"/>
    <col customWidth="1" min="6" max="7" width="17.0"/>
    <col customWidth="1" min="8" max="26" width="8.71"/>
  </cols>
  <sheetData>
    <row r="1">
      <c r="A1" s="44" t="s">
        <v>106</v>
      </c>
    </row>
    <row r="2">
      <c r="A2" s="55" t="s">
        <v>107</v>
      </c>
    </row>
    <row r="3">
      <c r="A3" s="2" t="s">
        <v>108</v>
      </c>
    </row>
    <row r="4">
      <c r="A4" s="3" t="str">
        <f>'Att. C.1'!A5:G5</f>
        <v>Based on 177 Days of Service</v>
      </c>
      <c r="B4" s="4"/>
      <c r="C4" s="4"/>
      <c r="D4" s="4"/>
      <c r="E4" s="4"/>
      <c r="F4" s="4"/>
      <c r="G4" s="4"/>
    </row>
    <row r="5">
      <c r="A5" s="56" t="s">
        <v>77</v>
      </c>
      <c r="B5" s="57" t="s">
        <v>78</v>
      </c>
      <c r="C5" s="58"/>
      <c r="D5" s="58"/>
      <c r="E5" s="58"/>
      <c r="F5" s="58" t="s">
        <v>46</v>
      </c>
      <c r="G5" s="58"/>
    </row>
    <row r="6">
      <c r="A6" s="59"/>
      <c r="B6" s="60" t="s">
        <v>80</v>
      </c>
      <c r="C6" s="59"/>
      <c r="D6" s="59"/>
      <c r="E6" s="59"/>
      <c r="F6" s="59"/>
      <c r="G6" s="59"/>
    </row>
    <row r="7">
      <c r="A7" s="61" t="s">
        <v>109</v>
      </c>
      <c r="B7" s="62">
        <v>7832.0</v>
      </c>
      <c r="C7" s="63" t="s">
        <v>82</v>
      </c>
      <c r="D7" s="64">
        <v>2.11</v>
      </c>
      <c r="E7" s="63" t="s">
        <v>83</v>
      </c>
      <c r="F7" s="65">
        <f t="shared" ref="F7:F11" si="1">B7*D7</f>
        <v>16525.52</v>
      </c>
      <c r="G7" s="66"/>
    </row>
    <row r="8">
      <c r="A8" s="61" t="s">
        <v>110</v>
      </c>
      <c r="B8" s="62">
        <v>55892.0</v>
      </c>
      <c r="C8" s="63" t="s">
        <v>82</v>
      </c>
      <c r="D8" s="64">
        <v>2.27</v>
      </c>
      <c r="E8" s="63" t="s">
        <v>83</v>
      </c>
      <c r="F8" s="65">
        <f t="shared" si="1"/>
        <v>126874.84</v>
      </c>
      <c r="G8" s="66"/>
    </row>
    <row r="9">
      <c r="A9" s="61" t="s">
        <v>89</v>
      </c>
      <c r="B9" s="62">
        <v>1602.0</v>
      </c>
      <c r="C9" s="63" t="s">
        <v>82</v>
      </c>
      <c r="D9" s="64">
        <v>1.81</v>
      </c>
      <c r="E9" s="63" t="s">
        <v>83</v>
      </c>
      <c r="F9" s="65">
        <f t="shared" si="1"/>
        <v>2899.62</v>
      </c>
      <c r="G9" s="66"/>
    </row>
    <row r="10">
      <c r="A10" s="61" t="s">
        <v>111</v>
      </c>
      <c r="B10" s="62">
        <v>0.0</v>
      </c>
      <c r="C10" s="63" t="s">
        <v>82</v>
      </c>
      <c r="D10" s="64">
        <v>0.0</v>
      </c>
      <c r="E10" s="63"/>
      <c r="F10" s="65">
        <f t="shared" si="1"/>
        <v>0</v>
      </c>
      <c r="G10" s="66"/>
    </row>
    <row r="11">
      <c r="A11" s="61" t="s">
        <v>95</v>
      </c>
      <c r="B11" s="62">
        <v>28124.0</v>
      </c>
      <c r="C11" s="63" t="s">
        <v>82</v>
      </c>
      <c r="D11" s="64">
        <v>0.35</v>
      </c>
      <c r="E11" s="63" t="s">
        <v>83</v>
      </c>
      <c r="F11" s="65">
        <f t="shared" si="1"/>
        <v>9843.4</v>
      </c>
      <c r="G11" s="68"/>
    </row>
    <row r="12">
      <c r="A12" s="69" t="s">
        <v>112</v>
      </c>
      <c r="B12" s="70">
        <f>SUM(B7:B11)</f>
        <v>93450</v>
      </c>
      <c r="C12" s="71"/>
      <c r="D12" s="81"/>
      <c r="E12" s="63"/>
      <c r="F12" s="72"/>
      <c r="G12" s="65">
        <f>SUM(F7:F11)</f>
        <v>156143.38</v>
      </c>
    </row>
    <row r="13">
      <c r="A13" s="73" t="s">
        <v>92</v>
      </c>
      <c r="B13" s="24"/>
      <c r="C13" s="74"/>
      <c r="D13" s="82"/>
      <c r="E13" s="24"/>
      <c r="F13" s="24"/>
      <c r="G13" s="74"/>
    </row>
    <row r="14">
      <c r="A14" s="61" t="s">
        <v>109</v>
      </c>
      <c r="B14" s="62">
        <v>132254.0</v>
      </c>
      <c r="C14" s="63" t="s">
        <v>82</v>
      </c>
      <c r="D14" s="64">
        <v>4.01</v>
      </c>
      <c r="E14" s="63" t="s">
        <v>83</v>
      </c>
      <c r="F14" s="65">
        <f t="shared" ref="F14:F16" si="2">B14*D14</f>
        <v>530338.54</v>
      </c>
      <c r="G14" s="66"/>
    </row>
    <row r="15">
      <c r="A15" s="61" t="s">
        <v>89</v>
      </c>
      <c r="B15" s="62">
        <v>2848.0</v>
      </c>
      <c r="C15" s="63" t="s">
        <v>82</v>
      </c>
      <c r="D15" s="64">
        <v>3.61</v>
      </c>
      <c r="E15" s="63" t="s">
        <v>83</v>
      </c>
      <c r="F15" s="65">
        <f t="shared" si="2"/>
        <v>10281.28</v>
      </c>
      <c r="G15" s="66"/>
    </row>
    <row r="16">
      <c r="A16" s="61" t="s">
        <v>95</v>
      </c>
      <c r="B16" s="62">
        <v>52688.0</v>
      </c>
      <c r="C16" s="63" t="s">
        <v>82</v>
      </c>
      <c r="D16" s="64">
        <v>0.45</v>
      </c>
      <c r="E16" s="63" t="s">
        <v>83</v>
      </c>
      <c r="F16" s="65">
        <f t="shared" si="2"/>
        <v>23709.6</v>
      </c>
      <c r="G16" s="66"/>
    </row>
    <row r="17">
      <c r="A17" s="69" t="s">
        <v>113</v>
      </c>
      <c r="B17" s="70">
        <f>SUM(B14:B16)</f>
        <v>187790</v>
      </c>
      <c r="C17" s="71"/>
      <c r="D17" s="81"/>
      <c r="E17" s="63"/>
      <c r="F17" s="68"/>
      <c r="G17" s="83">
        <f>SUM(F14:F16)</f>
        <v>564329.42</v>
      </c>
    </row>
    <row r="18">
      <c r="A18" s="73" t="s">
        <v>94</v>
      </c>
      <c r="B18" s="24"/>
      <c r="C18" s="24"/>
      <c r="D18" s="24"/>
      <c r="E18" s="24"/>
      <c r="F18" s="24"/>
      <c r="G18" s="74"/>
    </row>
    <row r="19">
      <c r="A19" s="61" t="s">
        <v>109</v>
      </c>
      <c r="B19" s="62">
        <v>7832.0</v>
      </c>
      <c r="C19" s="63" t="s">
        <v>82</v>
      </c>
      <c r="D19" s="64">
        <v>1.08</v>
      </c>
      <c r="E19" s="63" t="s">
        <v>83</v>
      </c>
      <c r="F19" s="65">
        <f t="shared" ref="F19:F21" si="3">B19*D19</f>
        <v>8458.56</v>
      </c>
      <c r="G19" s="66"/>
    </row>
    <row r="20">
      <c r="A20" s="61" t="s">
        <v>89</v>
      </c>
      <c r="B20" s="62">
        <v>712.0</v>
      </c>
      <c r="C20" s="63" t="s">
        <v>82</v>
      </c>
      <c r="D20" s="64">
        <v>0.54</v>
      </c>
      <c r="E20" s="63" t="s">
        <v>83</v>
      </c>
      <c r="F20" s="65">
        <f t="shared" si="3"/>
        <v>384.48</v>
      </c>
      <c r="G20" s="66"/>
    </row>
    <row r="21" ht="15.75" customHeight="1">
      <c r="A21" s="61" t="s">
        <v>95</v>
      </c>
      <c r="B21" s="62">
        <v>8544.0</v>
      </c>
      <c r="C21" s="63" t="s">
        <v>82</v>
      </c>
      <c r="D21" s="64">
        <v>0.09</v>
      </c>
      <c r="E21" s="63" t="s">
        <v>83</v>
      </c>
      <c r="F21" s="65">
        <f t="shared" si="3"/>
        <v>768.96</v>
      </c>
      <c r="G21" s="68"/>
    </row>
    <row r="22" ht="15.75" customHeight="1">
      <c r="A22" s="69" t="s">
        <v>114</v>
      </c>
      <c r="B22" s="70">
        <f>SUM(B19:B21)</f>
        <v>17088</v>
      </c>
      <c r="C22" s="71"/>
      <c r="D22" s="81"/>
      <c r="E22" s="63"/>
      <c r="F22" s="72"/>
      <c r="G22" s="65">
        <f>SUM(F19:F21)</f>
        <v>9612</v>
      </c>
    </row>
    <row r="23" ht="15.75" customHeight="1">
      <c r="A23" s="73" t="s">
        <v>115</v>
      </c>
      <c r="B23" s="24"/>
      <c r="C23" s="24"/>
      <c r="D23" s="24"/>
      <c r="E23" s="24"/>
      <c r="F23" s="24"/>
      <c r="G23" s="74"/>
    </row>
    <row r="24" ht="16.5" customHeight="1">
      <c r="A24" s="61" t="s">
        <v>115</v>
      </c>
      <c r="B24" s="62"/>
      <c r="C24" s="63" t="s">
        <v>82</v>
      </c>
      <c r="D24" s="64">
        <v>0.0</v>
      </c>
      <c r="E24" s="63" t="s">
        <v>83</v>
      </c>
      <c r="F24" s="65">
        <f>B24*D24</f>
        <v>0</v>
      </c>
      <c r="G24" s="66"/>
    </row>
    <row r="25" ht="15.75" customHeight="1">
      <c r="A25" s="69" t="s">
        <v>116</v>
      </c>
      <c r="B25" s="84"/>
      <c r="C25" s="24"/>
      <c r="D25" s="24"/>
      <c r="E25" s="24"/>
      <c r="F25" s="74"/>
      <c r="G25" s="83">
        <f>'Att. C.2'!SMP1c</f>
        <v>0</v>
      </c>
    </row>
    <row r="26" ht="24.0" customHeight="1">
      <c r="A26" s="73" t="s">
        <v>117</v>
      </c>
      <c r="B26" s="24"/>
      <c r="C26" s="24"/>
      <c r="D26" s="24"/>
      <c r="E26" s="24"/>
      <c r="F26" s="24"/>
      <c r="G26" s="74"/>
    </row>
    <row r="27" ht="16.5" customHeight="1">
      <c r="A27" s="85"/>
      <c r="B27" s="86" t="s">
        <v>118</v>
      </c>
      <c r="C27" s="87">
        <v>39.0</v>
      </c>
      <c r="D27" s="85" t="s">
        <v>119</v>
      </c>
      <c r="E27" s="85"/>
      <c r="F27" s="85"/>
      <c r="G27" s="88"/>
    </row>
    <row r="28" ht="16.5" customHeight="1">
      <c r="A28" s="61" t="s">
        <v>120</v>
      </c>
      <c r="B28" s="62">
        <v>1882.0</v>
      </c>
      <c r="C28" s="63" t="s">
        <v>82</v>
      </c>
      <c r="D28" s="64">
        <v>2.77</v>
      </c>
      <c r="E28" s="63" t="s">
        <v>83</v>
      </c>
      <c r="F28" s="65">
        <f t="shared" ref="F28:F30" si="4">B28*D28</f>
        <v>5213.14</v>
      </c>
      <c r="G28" s="66"/>
    </row>
    <row r="29" ht="15.75" customHeight="1">
      <c r="A29" s="61" t="s">
        <v>121</v>
      </c>
      <c r="B29" s="62">
        <v>3483.0</v>
      </c>
      <c r="C29" s="63" t="s">
        <v>82</v>
      </c>
      <c r="D29" s="64">
        <v>4.87</v>
      </c>
      <c r="E29" s="63" t="s">
        <v>83</v>
      </c>
      <c r="F29" s="65">
        <f t="shared" si="4"/>
        <v>16962.21</v>
      </c>
      <c r="G29" s="66"/>
    </row>
    <row r="30" ht="15.75" customHeight="1">
      <c r="A30" s="61" t="s">
        <v>122</v>
      </c>
      <c r="B30" s="62">
        <v>0.0</v>
      </c>
      <c r="C30" s="63" t="s">
        <v>82</v>
      </c>
      <c r="D30" s="64">
        <v>0.0</v>
      </c>
      <c r="E30" s="63" t="s">
        <v>83</v>
      </c>
      <c r="F30" s="65">
        <f t="shared" si="4"/>
        <v>0</v>
      </c>
      <c r="G30" s="68"/>
    </row>
    <row r="31" ht="15.75" customHeight="1">
      <c r="A31" s="69" t="s">
        <v>123</v>
      </c>
      <c r="B31" s="70">
        <f>SUM(B28:B30)</f>
        <v>5365</v>
      </c>
      <c r="C31" s="71"/>
      <c r="D31" s="81"/>
      <c r="E31" s="63"/>
      <c r="F31" s="72"/>
      <c r="G31" s="65">
        <f>SUM(F28:F30)</f>
        <v>22175.35</v>
      </c>
    </row>
    <row r="32" ht="24.0" customHeight="1">
      <c r="A32" s="73" t="s">
        <v>124</v>
      </c>
      <c r="B32" s="24"/>
      <c r="C32" s="24"/>
      <c r="D32" s="24"/>
      <c r="E32" s="24"/>
      <c r="F32" s="24"/>
      <c r="G32" s="74"/>
    </row>
    <row r="33" ht="16.5" customHeight="1">
      <c r="A33" s="85"/>
      <c r="B33" s="86" t="s">
        <v>118</v>
      </c>
      <c r="C33" s="87">
        <v>0.0</v>
      </c>
      <c r="D33" s="85" t="s">
        <v>119</v>
      </c>
      <c r="E33" s="85"/>
      <c r="F33" s="85"/>
      <c r="G33" s="88"/>
    </row>
    <row r="34" ht="15.75" customHeight="1">
      <c r="A34" s="61" t="s">
        <v>120</v>
      </c>
      <c r="B34" s="62">
        <v>0.0</v>
      </c>
      <c r="C34" s="63" t="s">
        <v>82</v>
      </c>
      <c r="D34" s="64">
        <v>0.0</v>
      </c>
      <c r="E34" s="63" t="s">
        <v>83</v>
      </c>
      <c r="F34" s="65">
        <f t="shared" ref="F34:F36" si="5">B34*D34</f>
        <v>0</v>
      </c>
      <c r="G34" s="66"/>
    </row>
    <row r="35" ht="15.75" customHeight="1">
      <c r="A35" s="61" t="s">
        <v>121</v>
      </c>
      <c r="B35" s="62">
        <v>0.0</v>
      </c>
      <c r="C35" s="63" t="s">
        <v>82</v>
      </c>
      <c r="D35" s="64">
        <v>0.0</v>
      </c>
      <c r="E35" s="63" t="s">
        <v>83</v>
      </c>
      <c r="F35" s="65">
        <f t="shared" si="5"/>
        <v>0</v>
      </c>
      <c r="G35" s="66"/>
    </row>
    <row r="36" ht="15.75" customHeight="1">
      <c r="A36" s="61" t="s">
        <v>122</v>
      </c>
      <c r="B36" s="62">
        <v>0.0</v>
      </c>
      <c r="C36" s="63" t="s">
        <v>82</v>
      </c>
      <c r="D36" s="64">
        <v>0.0</v>
      </c>
      <c r="E36" s="63" t="s">
        <v>83</v>
      </c>
      <c r="F36" s="65">
        <f t="shared" si="5"/>
        <v>0</v>
      </c>
      <c r="G36" s="68"/>
    </row>
    <row r="37" ht="15.75" customHeight="1">
      <c r="A37" s="69" t="s">
        <v>125</v>
      </c>
      <c r="B37" s="70">
        <f>SUM(B34:B36)</f>
        <v>0</v>
      </c>
      <c r="C37" s="71"/>
      <c r="D37" s="81"/>
      <c r="E37" s="63"/>
      <c r="F37" s="72"/>
      <c r="G37" s="65">
        <f>SUM(F34:F36)</f>
        <v>0</v>
      </c>
    </row>
    <row r="38" ht="15.75" customHeight="1">
      <c r="A38" s="78" t="s">
        <v>126</v>
      </c>
      <c r="B38" s="24"/>
      <c r="C38" s="24"/>
      <c r="D38" s="24"/>
      <c r="E38" s="24"/>
      <c r="F38" s="79"/>
      <c r="G38" s="80">
        <f>SUM(G37,G31,G25,G22,G17,G12)</f>
        <v>752260.15</v>
      </c>
    </row>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8">
    <mergeCell ref="C5:C6"/>
    <mergeCell ref="A13:C13"/>
    <mergeCell ref="A1:G1"/>
    <mergeCell ref="A2:G2"/>
    <mergeCell ref="A3:G3"/>
    <mergeCell ref="A4:G4"/>
    <mergeCell ref="A5:A6"/>
    <mergeCell ref="D5:D6"/>
    <mergeCell ref="G5:G6"/>
    <mergeCell ref="A32:G32"/>
    <mergeCell ref="A38:F38"/>
    <mergeCell ref="E5:E6"/>
    <mergeCell ref="F5:F6"/>
    <mergeCell ref="D13:G13"/>
    <mergeCell ref="A18:G18"/>
    <mergeCell ref="A23:G23"/>
    <mergeCell ref="B25:F25"/>
    <mergeCell ref="A26:G26"/>
  </mergeCells>
  <printOptions/>
  <pageMargins bottom="0.75" footer="0.0" header="0.0" left="0.25" right="0.25" top="0.75"/>
  <pageSetup orientation="portrait"/>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4.71"/>
    <col customWidth="1" min="2" max="3" width="26.14"/>
    <col customWidth="1" min="4" max="26" width="8.71"/>
  </cols>
  <sheetData>
    <row r="1">
      <c r="A1" s="44" t="s">
        <v>127</v>
      </c>
    </row>
    <row r="2">
      <c r="A2" s="89" t="s">
        <v>128</v>
      </c>
      <c r="B2" s="4"/>
      <c r="C2" s="4"/>
    </row>
    <row r="3">
      <c r="A3" s="90" t="s">
        <v>129</v>
      </c>
      <c r="B3" s="64">
        <v>0.0</v>
      </c>
      <c r="C3" s="91"/>
    </row>
    <row r="4">
      <c r="A4" s="92" t="s">
        <v>130</v>
      </c>
      <c r="B4" s="64">
        <v>0.0</v>
      </c>
      <c r="C4" s="93"/>
    </row>
    <row r="5">
      <c r="A5" s="92" t="s">
        <v>131</v>
      </c>
      <c r="B5" s="94">
        <v>12100.0</v>
      </c>
      <c r="C5" s="93"/>
    </row>
    <row r="6">
      <c r="A6" s="95" t="s">
        <v>132</v>
      </c>
      <c r="B6" s="94">
        <v>8900.0</v>
      </c>
      <c r="C6" s="96"/>
    </row>
    <row r="7" ht="21.0" customHeight="1">
      <c r="A7" s="97" t="s">
        <v>133</v>
      </c>
      <c r="B7" s="79"/>
      <c r="C7" s="98">
        <f>SUM(B3:B6)</f>
        <v>21000</v>
      </c>
    </row>
    <row r="8" ht="21.0" customHeight="1">
      <c r="A8" s="99"/>
      <c r="B8" s="99"/>
    </row>
    <row r="9" ht="17.25" customHeight="1">
      <c r="A9" s="90" t="s">
        <v>134</v>
      </c>
      <c r="B9" s="100">
        <v>86880.48</v>
      </c>
      <c r="C9" s="101"/>
    </row>
    <row r="10" ht="17.25" customHeight="1">
      <c r="A10" s="92" t="s">
        <v>135</v>
      </c>
      <c r="B10" s="64">
        <v>0.0</v>
      </c>
      <c r="C10" s="102"/>
    </row>
    <row r="11" ht="21.0" customHeight="1">
      <c r="A11" s="97" t="s">
        <v>136</v>
      </c>
      <c r="B11" s="79"/>
      <c r="C11" s="103">
        <f>B9+B10</f>
        <v>86880.48</v>
      </c>
    </row>
    <row r="12">
      <c r="A12" s="104"/>
    </row>
    <row r="13">
      <c r="A13" s="90" t="s">
        <v>137</v>
      </c>
      <c r="B13" s="105">
        <f>'Att. C.1'!TotalSchool</f>
        <v>185985.08</v>
      </c>
      <c r="C13" s="91"/>
    </row>
    <row r="14">
      <c r="A14" s="92" t="s">
        <v>138</v>
      </c>
      <c r="B14" s="106">
        <f>'Att. C.2'!TotalFederal</f>
        <v>752260.15</v>
      </c>
      <c r="C14" s="93"/>
    </row>
    <row r="15">
      <c r="A15" s="92" t="s">
        <v>139</v>
      </c>
      <c r="B15" s="107">
        <f>C11</f>
        <v>86880.48</v>
      </c>
      <c r="C15" s="93"/>
    </row>
    <row r="16">
      <c r="A16" s="92" t="s">
        <v>140</v>
      </c>
      <c r="B16" s="107">
        <f>'Att. C.3'!Reimbursement1</f>
        <v>21000</v>
      </c>
      <c r="C16" s="108"/>
    </row>
    <row r="17" ht="21.0" customHeight="1">
      <c r="A17" s="97" t="s">
        <v>141</v>
      </c>
      <c r="B17" s="24"/>
      <c r="C17" s="109">
        <f>SUM(B13:B16)</f>
        <v>1046125.71</v>
      </c>
    </row>
    <row r="18">
      <c r="A18" s="104"/>
    </row>
    <row r="19">
      <c r="A19" s="104" t="s">
        <v>142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C1"/>
    <mergeCell ref="A2:C2"/>
    <mergeCell ref="C3:C6"/>
    <mergeCell ref="A7:B7"/>
    <mergeCell ref="C9:C10"/>
    <mergeCell ref="A11:B11"/>
    <mergeCell ref="C13:C16"/>
    <mergeCell ref="A17:B17"/>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2018-01-29T22:51:35Z</dcterms:created>
  <dc:creator>Randall E. Jones</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